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r\Desktop\WEB-Kriterler 2026\"/>
    </mc:Choice>
  </mc:AlternateContent>
  <xr:revisionPtr revIDLastSave="0" documentId="8_{CCCD73B9-4387-44FF-A3FA-D79CA8837A2D}" xr6:coauthVersionLast="36" xr6:coauthVersionMax="36" xr10:uidLastSave="{00000000-0000-0000-0000-000000000000}"/>
  <bookViews>
    <workbookView xWindow="0" yWindow="0" windowWidth="20490" windowHeight="6990" xr2:uid="{E3869DCA-2A96-416A-AA20-DA76AAD9452E}"/>
  </bookViews>
  <sheets>
    <sheet name="Başvuru" sheetId="1" r:id="rId1"/>
    <sheet name="Aday Bilgileri" sheetId="2" r:id="rId2"/>
    <sheet name="1. BÖLÜM- Bilimsel Makaleler" sheetId="3" r:id="rId3"/>
    <sheet name="2. BÖLÜM- Kitap" sheetId="4" r:id="rId4"/>
    <sheet name="3. BÖLÜM- Atıf" sheetId="5" r:id="rId5"/>
    <sheet name="4. BÖLÜM - Patent ve Girişimcil" sheetId="6" r:id="rId6"/>
    <sheet name="5. BÖLÜM- Tez Yönetimi" sheetId="7" r:id="rId7"/>
    <sheet name="6. BÖLÜM- Bilimsel Araştırma Pr" sheetId="8" r:id="rId8"/>
    <sheet name="7. BÖLÜM- Bilimsel Toplantı " sheetId="9" r:id="rId9"/>
    <sheet name="8. BÖLÜM- Eğitim Öğretim ve Akr" sheetId="10" r:id="rId10"/>
    <sheet name="9. BÖLÜM- Uluslararasılaşma" sheetId="11" r:id="rId11"/>
    <sheet name="10. BÖLÜM- Toplumsal Destek" sheetId="12" r:id="rId12"/>
    <sheet name="11. BÖLÜM- Disipline Özgü Etkin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1" i="12" l="1"/>
  <c r="H102" i="10"/>
  <c r="G7" i="9"/>
  <c r="G8" i="9"/>
  <c r="G9" i="9"/>
  <c r="G10" i="9"/>
  <c r="G11" i="9"/>
  <c r="G12" i="9"/>
  <c r="G13" i="9"/>
  <c r="G15" i="9"/>
  <c r="G16" i="9"/>
  <c r="G17" i="9"/>
  <c r="G18" i="9"/>
  <c r="G19" i="9"/>
  <c r="G20" i="9"/>
  <c r="G21" i="9"/>
  <c r="G22" i="9"/>
  <c r="G23" i="9"/>
  <c r="G24" i="9"/>
  <c r="G25" i="9"/>
  <c r="G28" i="9"/>
  <c r="G29" i="9"/>
  <c r="G30" i="9"/>
  <c r="G31" i="9"/>
  <c r="G33" i="9"/>
  <c r="G34" i="9"/>
  <c r="G35" i="9"/>
  <c r="G36" i="9"/>
  <c r="G37" i="9"/>
  <c r="G38" i="9"/>
  <c r="G39" i="9"/>
  <c r="G40" i="9"/>
  <c r="G41" i="9"/>
  <c r="G42" i="9"/>
  <c r="G44" i="9"/>
  <c r="G45" i="9"/>
  <c r="G48" i="9"/>
  <c r="G49" i="9"/>
  <c r="G50" i="9"/>
  <c r="G51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8" i="9"/>
  <c r="G69" i="9"/>
  <c r="G70" i="9"/>
  <c r="G71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K101" i="9" a="1"/>
  <c r="K101" i="9"/>
  <c r="J5" i="9"/>
  <c r="G5" i="9" s="1"/>
  <c r="J6" i="9"/>
  <c r="G6" i="9" s="1"/>
  <c r="J7" i="9"/>
  <c r="J8" i="9"/>
  <c r="J9" i="9"/>
  <c r="J10" i="9"/>
  <c r="J11" i="9"/>
  <c r="J12" i="9"/>
  <c r="J13" i="9"/>
  <c r="J14" i="9"/>
  <c r="G14" i="9" s="1"/>
  <c r="J15" i="9"/>
  <c r="J16" i="9"/>
  <c r="J17" i="9"/>
  <c r="J18" i="9"/>
  <c r="J19" i="9"/>
  <c r="J20" i="9"/>
  <c r="J21" i="9"/>
  <c r="J22" i="9"/>
  <c r="J23" i="9"/>
  <c r="J24" i="9"/>
  <c r="J25" i="9"/>
  <c r="J26" i="9"/>
  <c r="G26" i="9" s="1"/>
  <c r="J27" i="9"/>
  <c r="G27" i="9" s="1"/>
  <c r="J28" i="9"/>
  <c r="J29" i="9"/>
  <c r="J30" i="9"/>
  <c r="J31" i="9"/>
  <c r="J32" i="9"/>
  <c r="G32" i="9" s="1"/>
  <c r="J33" i="9"/>
  <c r="J34" i="9"/>
  <c r="J35" i="9"/>
  <c r="J36" i="9"/>
  <c r="J37" i="9"/>
  <c r="J38" i="9"/>
  <c r="J39" i="9"/>
  <c r="J40" i="9"/>
  <c r="J41" i="9"/>
  <c r="J42" i="9"/>
  <c r="J43" i="9"/>
  <c r="G43" i="9" s="1"/>
  <c r="J44" i="9"/>
  <c r="J45" i="9"/>
  <c r="J46" i="9"/>
  <c r="G46" i="9" s="1"/>
  <c r="J47" i="9"/>
  <c r="G47" i="9" s="1"/>
  <c r="J48" i="9"/>
  <c r="J49" i="9"/>
  <c r="J50" i="9"/>
  <c r="J51" i="9"/>
  <c r="J52" i="9"/>
  <c r="G52" i="9" s="1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G66" i="9" s="1"/>
  <c r="J67" i="9"/>
  <c r="G67" i="9" s="1"/>
  <c r="J68" i="9"/>
  <c r="J69" i="9"/>
  <c r="J70" i="9"/>
  <c r="J71" i="9"/>
  <c r="J72" i="9"/>
  <c r="G72" i="9" s="1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G86" i="9" s="1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4" i="9"/>
  <c r="G4" i="9" s="1"/>
  <c r="L101" i="9" a="1"/>
  <c r="L101" i="9" s="1"/>
  <c r="L5" i="9" a="1"/>
  <c r="L5" i="9" s="1"/>
  <c r="K5" i="9" s="1" a="1"/>
  <c r="K5" i="9" s="1"/>
  <c r="L6" i="9" a="1"/>
  <c r="L6" i="9" s="1"/>
  <c r="K6" i="9" s="1" a="1"/>
  <c r="K6" i="9" s="1"/>
  <c r="L7" i="9" a="1"/>
  <c r="L7" i="9" s="1"/>
  <c r="K7" i="9" s="1" a="1"/>
  <c r="K7" i="9" s="1"/>
  <c r="L8" i="9" a="1"/>
  <c r="L8" i="9" s="1"/>
  <c r="K8" i="9" s="1" a="1"/>
  <c r="K8" i="9" s="1"/>
  <c r="L9" i="9" a="1"/>
  <c r="L9" i="9" s="1"/>
  <c r="K9" i="9" s="1" a="1"/>
  <c r="K9" i="9" s="1"/>
  <c r="L10" i="9" a="1"/>
  <c r="L10" i="9" s="1"/>
  <c r="K10" i="9" s="1" a="1"/>
  <c r="K10" i="9" s="1"/>
  <c r="L11" i="9" a="1"/>
  <c r="L11" i="9"/>
  <c r="K11" i="9" s="1" a="1"/>
  <c r="K11" i="9" s="1"/>
  <c r="L12" i="9" a="1"/>
  <c r="L12" i="9" s="1"/>
  <c r="K12" i="9" s="1" a="1"/>
  <c r="K12" i="9" s="1"/>
  <c r="L13" i="9" a="1"/>
  <c r="L13" i="9" s="1"/>
  <c r="K13" i="9" s="1" a="1"/>
  <c r="K13" i="9" s="1"/>
  <c r="L14" i="9" a="1"/>
  <c r="L14" i="9" s="1"/>
  <c r="K14" i="9" s="1" a="1"/>
  <c r="K14" i="9" s="1"/>
  <c r="L15" i="9" a="1"/>
  <c r="L15" i="9" s="1"/>
  <c r="K15" i="9" s="1" a="1"/>
  <c r="K15" i="9" s="1"/>
  <c r="L16" i="9" a="1"/>
  <c r="L16" i="9" s="1"/>
  <c r="K16" i="9" s="1" a="1"/>
  <c r="K16" i="9" s="1"/>
  <c r="L17" i="9" a="1"/>
  <c r="L17" i="9" s="1"/>
  <c r="K17" i="9" s="1" a="1"/>
  <c r="K17" i="9" s="1"/>
  <c r="L18" i="9" a="1"/>
  <c r="L18" i="9" s="1"/>
  <c r="K18" i="9" s="1" a="1"/>
  <c r="K18" i="9" s="1"/>
  <c r="L19" i="9" a="1"/>
  <c r="L19" i="9" s="1"/>
  <c r="K19" i="9" s="1" a="1"/>
  <c r="K19" i="9" s="1"/>
  <c r="L20" i="9" a="1"/>
  <c r="L20" i="9" s="1"/>
  <c r="K20" i="9" s="1" a="1"/>
  <c r="K20" i="9" s="1"/>
  <c r="L21" i="9" a="1"/>
  <c r="L21" i="9"/>
  <c r="K21" i="9" s="1" a="1"/>
  <c r="K21" i="9" s="1"/>
  <c r="L22" i="9" a="1"/>
  <c r="L22" i="9"/>
  <c r="K22" i="9" s="1" a="1"/>
  <c r="K22" i="9" s="1"/>
  <c r="L23" i="9" a="1"/>
  <c r="L23" i="9" s="1"/>
  <c r="K23" i="9" s="1" a="1"/>
  <c r="K23" i="9" s="1"/>
  <c r="L24" i="9" a="1"/>
  <c r="L24" i="9"/>
  <c r="K24" i="9" s="1" a="1"/>
  <c r="K24" i="9" s="1"/>
  <c r="L25" i="9" a="1"/>
  <c r="L25" i="9" s="1"/>
  <c r="K25" i="9" s="1" a="1"/>
  <c r="K25" i="9" s="1"/>
  <c r="L26" i="9" a="1"/>
  <c r="L26" i="9" s="1"/>
  <c r="K26" i="9" s="1" a="1"/>
  <c r="K26" i="9" s="1"/>
  <c r="L27" i="9" a="1"/>
  <c r="L27" i="9" s="1"/>
  <c r="K27" i="9" s="1" a="1"/>
  <c r="K27" i="9" s="1"/>
  <c r="L28" i="9" a="1"/>
  <c r="L28" i="9"/>
  <c r="K28" i="9" s="1" a="1"/>
  <c r="K28" i="9" s="1"/>
  <c r="L29" i="9" a="1"/>
  <c r="L29" i="9"/>
  <c r="K29" i="9" s="1" a="1"/>
  <c r="K29" i="9" s="1"/>
  <c r="L30" i="9" a="1"/>
  <c r="L30" i="9" s="1"/>
  <c r="K30" i="9" s="1" a="1"/>
  <c r="K30" i="9" s="1"/>
  <c r="L31" i="9" a="1"/>
  <c r="L31" i="9" s="1"/>
  <c r="K31" i="9" s="1" a="1"/>
  <c r="K31" i="9" s="1"/>
  <c r="L32" i="9" a="1"/>
  <c r="L32" i="9"/>
  <c r="K32" i="9" s="1" a="1"/>
  <c r="K32" i="9" s="1"/>
  <c r="L33" i="9" a="1"/>
  <c r="L33" i="9"/>
  <c r="K33" i="9" s="1" a="1"/>
  <c r="K33" i="9" s="1"/>
  <c r="L34" i="9" a="1"/>
  <c r="L34" i="9"/>
  <c r="K34" i="9" s="1" a="1"/>
  <c r="K34" i="9" s="1"/>
  <c r="L35" i="9" a="1"/>
  <c r="L35" i="9" s="1"/>
  <c r="K35" i="9" s="1" a="1"/>
  <c r="K35" i="9" s="1"/>
  <c r="L36" i="9" a="1"/>
  <c r="L36" i="9" s="1"/>
  <c r="K36" i="9" s="1" a="1"/>
  <c r="K36" i="9" s="1"/>
  <c r="L37" i="9" a="1"/>
  <c r="L37" i="9" s="1"/>
  <c r="K37" i="9" s="1" a="1"/>
  <c r="K37" i="9" s="1"/>
  <c r="L38" i="9" a="1"/>
  <c r="L38" i="9"/>
  <c r="K38" i="9" s="1" a="1"/>
  <c r="K38" i="9" s="1"/>
  <c r="L39" i="9" a="1"/>
  <c r="L39" i="9"/>
  <c r="K39" i="9" s="1" a="1"/>
  <c r="K39" i="9" s="1"/>
  <c r="L40" i="9" a="1"/>
  <c r="L40" i="9" s="1"/>
  <c r="K40" i="9" s="1" a="1"/>
  <c r="K40" i="9" s="1"/>
  <c r="L41" i="9" a="1"/>
  <c r="L41" i="9"/>
  <c r="K41" i="9" s="1" a="1"/>
  <c r="K41" i="9" s="1"/>
  <c r="L42" i="9" a="1"/>
  <c r="L42" i="9" s="1"/>
  <c r="K42" i="9" s="1" a="1"/>
  <c r="K42" i="9" s="1"/>
  <c r="L43" i="9" a="1"/>
  <c r="L43" i="9" s="1"/>
  <c r="K43" i="9" s="1" a="1"/>
  <c r="K43" i="9" s="1"/>
  <c r="L44" i="9" a="1"/>
  <c r="L44" i="9"/>
  <c r="K44" i="9" s="1" a="1"/>
  <c r="K44" i="9" s="1"/>
  <c r="L45" i="9" a="1"/>
  <c r="L45" i="9" s="1"/>
  <c r="K45" i="9" s="1" a="1"/>
  <c r="K45" i="9" s="1"/>
  <c r="L46" i="9" a="1"/>
  <c r="L46" i="9" s="1"/>
  <c r="K46" i="9" s="1" a="1"/>
  <c r="K46" i="9" s="1"/>
  <c r="L47" i="9" a="1"/>
  <c r="L47" i="9" s="1"/>
  <c r="K47" i="9" s="1" a="1"/>
  <c r="K47" i="9" s="1"/>
  <c r="L48" i="9" a="1"/>
  <c r="L48" i="9" s="1"/>
  <c r="K48" i="9" s="1" a="1"/>
  <c r="K48" i="9" s="1"/>
  <c r="L49" i="9" a="1"/>
  <c r="L49" i="9"/>
  <c r="K49" i="9" s="1" a="1"/>
  <c r="K49" i="9" s="1"/>
  <c r="L50" i="9" a="1"/>
  <c r="L50" i="9" s="1"/>
  <c r="K50" i="9" s="1" a="1"/>
  <c r="K50" i="9" s="1"/>
  <c r="L51" i="9" a="1"/>
  <c r="L51" i="9" s="1"/>
  <c r="K51" i="9" s="1" a="1"/>
  <c r="K51" i="9" s="1"/>
  <c r="L52" i="9" a="1"/>
  <c r="L52" i="9" s="1"/>
  <c r="K52" i="9" s="1" a="1"/>
  <c r="K52" i="9" s="1"/>
  <c r="L53" i="9" a="1"/>
  <c r="L53" i="9"/>
  <c r="K53" i="9" s="1" a="1"/>
  <c r="K53" i="9" s="1"/>
  <c r="L54" i="9" a="1"/>
  <c r="L54" i="9" s="1"/>
  <c r="K54" i="9" s="1" a="1"/>
  <c r="K54" i="9" s="1"/>
  <c r="L55" i="9" a="1"/>
  <c r="L55" i="9" s="1"/>
  <c r="K55" i="9" s="1" a="1"/>
  <c r="K55" i="9" s="1"/>
  <c r="L56" i="9" a="1"/>
  <c r="L56" i="9" s="1"/>
  <c r="K56" i="9" s="1" a="1"/>
  <c r="K56" i="9" s="1"/>
  <c r="L57" i="9" a="1"/>
  <c r="L57" i="9" s="1"/>
  <c r="K57" i="9" s="1" a="1"/>
  <c r="K57" i="9" s="1"/>
  <c r="L58" i="9" a="1"/>
  <c r="L58" i="9" s="1"/>
  <c r="K58" i="9" s="1" a="1"/>
  <c r="K58" i="9" s="1"/>
  <c r="L59" i="9" a="1"/>
  <c r="L59" i="9" s="1"/>
  <c r="K59" i="9" s="1" a="1"/>
  <c r="K59" i="9" s="1"/>
  <c r="L60" i="9" a="1"/>
  <c r="L60" i="9" s="1"/>
  <c r="K60" i="9" s="1" a="1"/>
  <c r="K60" i="9" s="1"/>
  <c r="L61" i="9" a="1"/>
  <c r="L61" i="9"/>
  <c r="K61" i="9" s="1" a="1"/>
  <c r="K61" i="9" s="1"/>
  <c r="L62" i="9" a="1"/>
  <c r="L62" i="9"/>
  <c r="K62" i="9" s="1" a="1"/>
  <c r="K62" i="9" s="1"/>
  <c r="L63" i="9" a="1"/>
  <c r="L63" i="9"/>
  <c r="K63" i="9" s="1" a="1"/>
  <c r="K63" i="9" s="1"/>
  <c r="L64" i="9" a="1"/>
  <c r="L64" i="9" s="1"/>
  <c r="K64" i="9" s="1" a="1"/>
  <c r="K64" i="9" s="1"/>
  <c r="L65" i="9" a="1"/>
  <c r="L65" i="9" s="1"/>
  <c r="K65" i="9" s="1" a="1"/>
  <c r="K65" i="9" s="1"/>
  <c r="L66" i="9" a="1"/>
  <c r="L66" i="9" s="1"/>
  <c r="K66" i="9" s="1" a="1"/>
  <c r="K66" i="9" s="1"/>
  <c r="L67" i="9" a="1"/>
  <c r="L67" i="9" s="1"/>
  <c r="K67" i="9" s="1" a="1"/>
  <c r="K67" i="9" s="1"/>
  <c r="L68" i="9" a="1"/>
  <c r="L68" i="9" s="1"/>
  <c r="K68" i="9" s="1" a="1"/>
  <c r="K68" i="9" s="1"/>
  <c r="L69" i="9" a="1"/>
  <c r="L69" i="9" s="1"/>
  <c r="K69" i="9" s="1" a="1"/>
  <c r="K69" i="9" s="1"/>
  <c r="L70" i="9" a="1"/>
  <c r="L70" i="9" s="1"/>
  <c r="K70" i="9" s="1" a="1"/>
  <c r="K70" i="9" s="1"/>
  <c r="L71" i="9" a="1"/>
  <c r="L71" i="9"/>
  <c r="L72" i="9" a="1"/>
  <c r="L72" i="9"/>
  <c r="L73" i="9" a="1"/>
  <c r="L73" i="9"/>
  <c r="K73" i="9" s="1" a="1"/>
  <c r="K73" i="9" s="1"/>
  <c r="L74" i="9" a="1"/>
  <c r="L74" i="9"/>
  <c r="K74" i="9" s="1" a="1"/>
  <c r="K74" i="9" s="1"/>
  <c r="L75" i="9" a="1"/>
  <c r="L75" i="9" s="1"/>
  <c r="K75" i="9" s="1" a="1"/>
  <c r="K75" i="9" s="1"/>
  <c r="L76" i="9" a="1"/>
  <c r="L76" i="9" s="1"/>
  <c r="K76" i="9" s="1" a="1"/>
  <c r="K76" i="9" s="1"/>
  <c r="L77" i="9" a="1"/>
  <c r="L77" i="9" s="1"/>
  <c r="K77" i="9" s="1" a="1"/>
  <c r="K77" i="9" s="1"/>
  <c r="L78" i="9" a="1"/>
  <c r="L78" i="9"/>
  <c r="K78" i="9" s="1" a="1"/>
  <c r="K78" i="9" s="1"/>
  <c r="L79" i="9" a="1"/>
  <c r="L79" i="9"/>
  <c r="K79" i="9" s="1" a="1"/>
  <c r="K79" i="9" s="1"/>
  <c r="L80" i="9" a="1"/>
  <c r="L80" i="9" s="1"/>
  <c r="K80" i="9" s="1" a="1"/>
  <c r="K80" i="9" s="1"/>
  <c r="L81" i="9" a="1"/>
  <c r="L81" i="9" s="1"/>
  <c r="K81" i="9" s="1" a="1"/>
  <c r="K81" i="9" s="1"/>
  <c r="L82" i="9" a="1"/>
  <c r="L82" i="9"/>
  <c r="K82" i="9" s="1" a="1"/>
  <c r="K82" i="9" s="1"/>
  <c r="L83" i="9" a="1"/>
  <c r="L83" i="9"/>
  <c r="K83" i="9" s="1" a="1"/>
  <c r="K83" i="9" s="1"/>
  <c r="L84" i="9" a="1"/>
  <c r="L84" i="9" s="1"/>
  <c r="K84" i="9" s="1" a="1"/>
  <c r="K84" i="9" s="1"/>
  <c r="L85" i="9" a="1"/>
  <c r="L85" i="9" s="1"/>
  <c r="K85" i="9" s="1" a="1"/>
  <c r="K85" i="9" s="1"/>
  <c r="L86" i="9" a="1"/>
  <c r="L86" i="9" s="1"/>
  <c r="K86" i="9" s="1" a="1"/>
  <c r="K86" i="9" s="1"/>
  <c r="L87" i="9" a="1"/>
  <c r="L87" i="9" s="1"/>
  <c r="K87" i="9" s="1" a="1"/>
  <c r="K87" i="9" s="1"/>
  <c r="L88" i="9" a="1"/>
  <c r="L88" i="9"/>
  <c r="K88" i="9" s="1" a="1"/>
  <c r="K88" i="9" s="1"/>
  <c r="L89" i="9" a="1"/>
  <c r="L89" i="9"/>
  <c r="K89" i="9" s="1" a="1"/>
  <c r="K89" i="9" s="1"/>
  <c r="L90" i="9" a="1"/>
  <c r="L90" i="9" s="1"/>
  <c r="K90" i="9" s="1" a="1"/>
  <c r="K90" i="9" s="1"/>
  <c r="L91" i="9" a="1"/>
  <c r="L91" i="9"/>
  <c r="K91" i="9" s="1" a="1"/>
  <c r="K91" i="9" s="1"/>
  <c r="L92" i="9" a="1"/>
  <c r="L92" i="9" s="1"/>
  <c r="K92" i="9" s="1" a="1"/>
  <c r="K92" i="9" s="1"/>
  <c r="L93" i="9" a="1"/>
  <c r="L93" i="9" s="1"/>
  <c r="K93" i="9" s="1" a="1"/>
  <c r="K93" i="9" s="1"/>
  <c r="L94" i="9" a="1"/>
  <c r="L94" i="9"/>
  <c r="K94" i="9" s="1" a="1"/>
  <c r="K94" i="9" s="1"/>
  <c r="L95" i="9" a="1"/>
  <c r="L95" i="9" s="1"/>
  <c r="K95" i="9" s="1" a="1"/>
  <c r="K95" i="9" s="1"/>
  <c r="L96" i="9" a="1"/>
  <c r="L96" i="9" s="1"/>
  <c r="K96" i="9" s="1" a="1"/>
  <c r="K96" i="9" s="1"/>
  <c r="L97" i="9" a="1"/>
  <c r="L97" i="9" s="1"/>
  <c r="K97" i="9" s="1" a="1"/>
  <c r="K97" i="9" s="1"/>
  <c r="L98" i="9" a="1"/>
  <c r="L98" i="9" s="1"/>
  <c r="K98" i="9" s="1" a="1"/>
  <c r="K98" i="9" s="1"/>
  <c r="L99" i="9" a="1"/>
  <c r="L99" i="9"/>
  <c r="K99" i="9" s="1" a="1"/>
  <c r="K99" i="9" s="1"/>
  <c r="L100" i="9" a="1"/>
  <c r="L100" i="9" s="1"/>
  <c r="K100" i="9" s="1" a="1"/>
  <c r="K100" i="9" s="1"/>
  <c r="L4" i="9" a="1"/>
  <c r="L4" i="9" s="1"/>
  <c r="K4" i="9" s="1" a="1"/>
  <c r="K4" i="9" s="1"/>
  <c r="G10" i="8"/>
  <c r="G12" i="8"/>
  <c r="G13" i="8"/>
  <c r="G14" i="8"/>
  <c r="G15" i="8"/>
  <c r="G16" i="8"/>
  <c r="G17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L10" i="8"/>
  <c r="L11" i="8"/>
  <c r="G11" i="8" s="1"/>
  <c r="L12" i="8"/>
  <c r="L13" i="8"/>
  <c r="L14" i="8"/>
  <c r="L15" i="8"/>
  <c r="L16" i="8"/>
  <c r="L17" i="8"/>
  <c r="L20" i="8"/>
  <c r="G20" i="8" s="1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I6" i="6"/>
  <c r="I7" i="6"/>
  <c r="I8" i="6"/>
  <c r="I9" i="6"/>
  <c r="I10" i="6"/>
  <c r="I11" i="6"/>
  <c r="I14" i="6"/>
  <c r="I15" i="6"/>
  <c r="I16" i="6"/>
  <c r="I31" i="6"/>
  <c r="I40" i="6"/>
  <c r="I41" i="6"/>
  <c r="I42" i="6"/>
  <c r="I55" i="6"/>
  <c r="I56" i="6"/>
  <c r="I57" i="6"/>
  <c r="I58" i="6"/>
  <c r="I59" i="6"/>
  <c r="I60" i="6"/>
  <c r="I61" i="6"/>
  <c r="I62" i="6"/>
  <c r="I73" i="6"/>
  <c r="I74" i="6"/>
  <c r="I75" i="6"/>
  <c r="I76" i="6"/>
  <c r="I77" i="6"/>
  <c r="I78" i="6"/>
  <c r="I79" i="6"/>
  <c r="I80" i="6"/>
  <c r="I81" i="6"/>
  <c r="I82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4" i="6"/>
  <c r="H5" i="6" a="1"/>
  <c r="H5" i="6" s="1"/>
  <c r="I5" i="6" s="1"/>
  <c r="H6" i="6" a="1"/>
  <c r="H6" i="6" s="1"/>
  <c r="H7" i="6" a="1"/>
  <c r="H7" i="6" s="1"/>
  <c r="H8" i="6" a="1"/>
  <c r="H8" i="6" s="1"/>
  <c r="H9" i="6" a="1"/>
  <c r="H9" i="6" s="1"/>
  <c r="H10" i="6" a="1"/>
  <c r="H10" i="6" s="1"/>
  <c r="H11" i="6" a="1"/>
  <c r="H11" i="6" s="1"/>
  <c r="H12" i="6" a="1"/>
  <c r="H12" i="6" s="1"/>
  <c r="I12" i="6" s="1"/>
  <c r="H13" i="6" a="1"/>
  <c r="H13" i="6" s="1"/>
  <c r="I13" i="6" s="1"/>
  <c r="H14" i="6" a="1"/>
  <c r="H14" i="6"/>
  <c r="H15" i="6" a="1"/>
  <c r="H15" i="6" s="1"/>
  <c r="H16" i="6" a="1"/>
  <c r="H16" i="6" s="1"/>
  <c r="H17" i="6" a="1"/>
  <c r="H17" i="6"/>
  <c r="H18" i="6" a="1"/>
  <c r="H18" i="6" s="1"/>
  <c r="I18" i="6" s="1"/>
  <c r="H19" i="6" a="1"/>
  <c r="H19" i="6" s="1"/>
  <c r="H20" i="6" a="1"/>
  <c r="H20" i="6" s="1"/>
  <c r="H21" i="6" a="1"/>
  <c r="H21" i="6" s="1"/>
  <c r="H22" i="6" a="1"/>
  <c r="H22" i="6" s="1"/>
  <c r="I22" i="6" s="1"/>
  <c r="H23" i="6" a="1"/>
  <c r="H23" i="6" s="1"/>
  <c r="H24" i="6" a="1"/>
  <c r="H24" i="6" s="1"/>
  <c r="H25" i="6" a="1"/>
  <c r="H25" i="6" s="1"/>
  <c r="H26" i="6" a="1"/>
  <c r="H26" i="6" s="1"/>
  <c r="H27" i="6" a="1"/>
  <c r="H27" i="6"/>
  <c r="I27" i="6" s="1"/>
  <c r="H28" i="6" a="1"/>
  <c r="H28" i="6" s="1"/>
  <c r="I28" i="6" s="1"/>
  <c r="H29" i="6" a="1"/>
  <c r="H29" i="6" s="1"/>
  <c r="I29" i="6" s="1"/>
  <c r="H30" i="6" a="1"/>
  <c r="H30" i="6" s="1"/>
  <c r="H31" i="6" a="1"/>
  <c r="H31" i="6"/>
  <c r="H32" i="6" a="1"/>
  <c r="H32" i="6"/>
  <c r="I32" i="6" s="1"/>
  <c r="H33" i="6" a="1"/>
  <c r="H33" i="6" s="1"/>
  <c r="I33" i="6" s="1"/>
  <c r="H34" i="6" a="1"/>
  <c r="H34" i="6" s="1"/>
  <c r="I34" i="6" s="1"/>
  <c r="H35" i="6" a="1"/>
  <c r="H35" i="6" s="1"/>
  <c r="H36" i="6" a="1"/>
  <c r="H36" i="6" s="1"/>
  <c r="H37" i="6" a="1"/>
  <c r="H37" i="6" s="1"/>
  <c r="H38" i="6" a="1"/>
  <c r="H38" i="6" s="1"/>
  <c r="I38" i="6" s="1"/>
  <c r="H39" i="6" a="1"/>
  <c r="H39" i="6" s="1"/>
  <c r="I39" i="6" s="1"/>
  <c r="H40" i="6" a="1"/>
  <c r="H40" i="6" s="1"/>
  <c r="H41" i="6" a="1"/>
  <c r="H41" i="6" s="1"/>
  <c r="H42" i="6" a="1"/>
  <c r="H42" i="6"/>
  <c r="H43" i="6" a="1"/>
  <c r="H43" i="6"/>
  <c r="I43" i="6" s="1"/>
  <c r="H44" i="6" a="1"/>
  <c r="H44" i="6" s="1"/>
  <c r="I44" i="6" s="1"/>
  <c r="H45" i="6" a="1"/>
  <c r="H45" i="6" s="1"/>
  <c r="I45" i="6" s="1"/>
  <c r="H46" i="6" a="1"/>
  <c r="H46" i="6" s="1"/>
  <c r="I46" i="6" s="1"/>
  <c r="H47" i="6" a="1"/>
  <c r="H47" i="6" s="1"/>
  <c r="H48" i="6" a="1"/>
  <c r="H48" i="6" s="1"/>
  <c r="I48" i="6" s="1"/>
  <c r="H49" i="6" a="1"/>
  <c r="H49" i="6"/>
  <c r="H50" i="6" a="1"/>
  <c r="H50" i="6" s="1"/>
  <c r="I50" i="6" s="1"/>
  <c r="H51" i="6" a="1"/>
  <c r="H51" i="6"/>
  <c r="I51" i="6" s="1"/>
  <c r="H52" i="6" a="1"/>
  <c r="H52" i="6" s="1"/>
  <c r="I52" i="6" s="1"/>
  <c r="H53" i="6" a="1"/>
  <c r="H53" i="6"/>
  <c r="I53" i="6" s="1"/>
  <c r="H54" i="6" a="1"/>
  <c r="H54" i="6" s="1"/>
  <c r="I54" i="6" s="1"/>
  <c r="H55" i="6" a="1"/>
  <c r="H55" i="6" s="1"/>
  <c r="H56" i="6" a="1"/>
  <c r="H56" i="6" s="1"/>
  <c r="H57" i="6" a="1"/>
  <c r="H57" i="6" s="1"/>
  <c r="H58" i="6" a="1"/>
  <c r="H58" i="6" s="1"/>
  <c r="H59" i="6" a="1"/>
  <c r="H59" i="6" s="1"/>
  <c r="H60" i="6" a="1"/>
  <c r="H60" i="6" s="1"/>
  <c r="H61" i="6" a="1"/>
  <c r="H61" i="6" s="1"/>
  <c r="H62" i="6" a="1"/>
  <c r="H62" i="6" s="1"/>
  <c r="H63" i="6" a="1"/>
  <c r="H63" i="6" s="1"/>
  <c r="H64" i="6" a="1"/>
  <c r="H64" i="6"/>
  <c r="I64" i="6" s="1"/>
  <c r="H65" i="6" a="1"/>
  <c r="H65" i="6" s="1"/>
  <c r="I65" i="6" s="1"/>
  <c r="H66" i="6" a="1"/>
  <c r="H66" i="6" s="1"/>
  <c r="H67" i="6" a="1"/>
  <c r="H67" i="6" s="1"/>
  <c r="I67" i="6" s="1"/>
  <c r="H68" i="6" a="1"/>
  <c r="H68" i="6" s="1"/>
  <c r="I68" i="6" s="1"/>
  <c r="H69" i="6" a="1"/>
  <c r="H69" i="6" s="1"/>
  <c r="H70" i="6" a="1"/>
  <c r="H70" i="6" s="1"/>
  <c r="H71" i="6" a="1"/>
  <c r="H71" i="6" s="1"/>
  <c r="I71" i="6" s="1"/>
  <c r="H72" i="6" a="1"/>
  <c r="H72" i="6" s="1"/>
  <c r="I72" i="6" s="1"/>
  <c r="H73" i="6" a="1"/>
  <c r="H73" i="6" s="1"/>
  <c r="H74" i="6" a="1"/>
  <c r="H74" i="6" s="1"/>
  <c r="H75" i="6" a="1"/>
  <c r="H75" i="6" s="1"/>
  <c r="H76" i="6" a="1"/>
  <c r="H76" i="6" s="1"/>
  <c r="H77" i="6" a="1"/>
  <c r="H77" i="6"/>
  <c r="H78" i="6" a="1"/>
  <c r="H78" i="6" s="1"/>
  <c r="H79" i="6" a="1"/>
  <c r="H79" i="6" s="1"/>
  <c r="H80" i="6" a="1"/>
  <c r="H80" i="6" s="1"/>
  <c r="H81" i="6" a="1"/>
  <c r="H81" i="6"/>
  <c r="H82" i="6" a="1"/>
  <c r="H82" i="6"/>
  <c r="H83" i="6" a="1"/>
  <c r="H83" i="6" s="1"/>
  <c r="I83" i="6" s="1"/>
  <c r="H84" i="6" a="1"/>
  <c r="H84" i="6" s="1"/>
  <c r="I84" i="6" s="1"/>
  <c r="H85" i="6" a="1"/>
  <c r="H85" i="6" s="1"/>
  <c r="F85" i="6" s="1"/>
  <c r="H86" i="6" a="1"/>
  <c r="H86" i="6" s="1"/>
  <c r="F86" i="6" s="1"/>
  <c r="H87" i="6" a="1"/>
  <c r="H87" i="6" s="1"/>
  <c r="F87" i="6" s="1"/>
  <c r="H88" i="6" a="1"/>
  <c r="H88" i="6" s="1"/>
  <c r="H89" i="6" a="1"/>
  <c r="H89" i="6"/>
  <c r="F89" i="6" s="1"/>
  <c r="H90" i="6" a="1"/>
  <c r="H90" i="6" s="1"/>
  <c r="F90" i="6" s="1"/>
  <c r="H91" i="6" a="1"/>
  <c r="H91" i="6"/>
  <c r="H92" i="6" a="1"/>
  <c r="H92" i="6"/>
  <c r="H93" i="6" a="1"/>
  <c r="H93" i="6"/>
  <c r="F93" i="6" s="1"/>
  <c r="H94" i="6" a="1"/>
  <c r="H94" i="6" s="1"/>
  <c r="F94" i="6" s="1"/>
  <c r="H95" i="6" a="1"/>
  <c r="H95" i="6" s="1"/>
  <c r="F95" i="6" s="1"/>
  <c r="H96" i="6" a="1"/>
  <c r="H96" i="6" s="1"/>
  <c r="H97" i="6" a="1"/>
  <c r="H97" i="6" s="1"/>
  <c r="H98" i="6" a="1"/>
  <c r="H98" i="6" s="1"/>
  <c r="H99" i="6" a="1"/>
  <c r="H99" i="6" s="1"/>
  <c r="H100" i="6" a="1"/>
  <c r="H100" i="6" s="1"/>
  <c r="H101" i="6" a="1"/>
  <c r="H101" i="6" s="1"/>
  <c r="F101" i="6" s="1"/>
  <c r="H4" i="6" a="1"/>
  <c r="H4" i="6" s="1"/>
  <c r="M102" i="5" a="1"/>
  <c r="M102" i="5" s="1"/>
  <c r="L102" i="5" s="1" a="1"/>
  <c r="L102" i="5" s="1"/>
  <c r="I102" i="5" s="1"/>
  <c r="M103" i="5" a="1"/>
  <c r="M103" i="5" s="1"/>
  <c r="L103" i="5" s="1" a="1"/>
  <c r="L103" i="5" s="1"/>
  <c r="I103" i="5" s="1"/>
  <c r="M104" i="5" a="1"/>
  <c r="M104" i="5" s="1"/>
  <c r="L104" i="5" s="1" a="1"/>
  <c r="L104" i="5" s="1"/>
  <c r="I104" i="5" s="1"/>
  <c r="M105" i="5" a="1"/>
  <c r="M105" i="5" s="1"/>
  <c r="L105" i="5" s="1" a="1"/>
  <c r="L105" i="5" s="1"/>
  <c r="I105" i="5" s="1"/>
  <c r="M106" i="5" a="1"/>
  <c r="M106" i="5" s="1"/>
  <c r="L106" i="5" s="1" a="1"/>
  <c r="L106" i="5" s="1"/>
  <c r="I106" i="5" s="1"/>
  <c r="M107" i="5" a="1"/>
  <c r="M107" i="5" s="1"/>
  <c r="L107" i="5" s="1" a="1"/>
  <c r="L107" i="5" s="1"/>
  <c r="I107" i="5" s="1"/>
  <c r="M108" i="5" a="1"/>
  <c r="M108" i="5" s="1"/>
  <c r="L108" i="5" s="1" a="1"/>
  <c r="L108" i="5" s="1"/>
  <c r="I108" i="5" s="1"/>
  <c r="M109" i="5" a="1"/>
  <c r="M109" i="5" s="1"/>
  <c r="L109" i="5" s="1" a="1"/>
  <c r="L109" i="5" s="1"/>
  <c r="I109" i="5" s="1"/>
  <c r="M110" i="5" a="1"/>
  <c r="M110" i="5"/>
  <c r="L110" i="5" s="1" a="1"/>
  <c r="L110" i="5" s="1"/>
  <c r="I110" i="5" s="1"/>
  <c r="M111" i="5" a="1"/>
  <c r="M111" i="5"/>
  <c r="L111" i="5" s="1" a="1"/>
  <c r="L111" i="5" s="1"/>
  <c r="I111" i="5" s="1"/>
  <c r="M112" i="5" a="1"/>
  <c r="M112" i="5" s="1"/>
  <c r="L112" i="5" s="1" a="1"/>
  <c r="L112" i="5" s="1"/>
  <c r="I112" i="5" s="1"/>
  <c r="M113" i="5" a="1"/>
  <c r="M113" i="5" s="1"/>
  <c r="L113" i="5" s="1" a="1"/>
  <c r="L113" i="5" s="1"/>
  <c r="I113" i="5" s="1"/>
  <c r="M114" i="5" a="1"/>
  <c r="M114" i="5" s="1"/>
  <c r="L114" i="5" s="1" a="1"/>
  <c r="L114" i="5" s="1"/>
  <c r="I114" i="5" s="1"/>
  <c r="M115" i="5" a="1"/>
  <c r="M115" i="5" s="1"/>
  <c r="L115" i="5" s="1" a="1"/>
  <c r="L115" i="5" s="1"/>
  <c r="I115" i="5" s="1"/>
  <c r="M116" i="5" a="1"/>
  <c r="M116" i="5" s="1"/>
  <c r="L116" i="5" s="1" a="1"/>
  <c r="L116" i="5" s="1"/>
  <c r="I116" i="5" s="1"/>
  <c r="M117" i="5" a="1"/>
  <c r="M117" i="5"/>
  <c r="M118" i="5" a="1"/>
  <c r="M118" i="5" s="1"/>
  <c r="L118" i="5" s="1" a="1"/>
  <c r="L118" i="5" s="1"/>
  <c r="I118" i="5" s="1"/>
  <c r="M119" i="5" a="1"/>
  <c r="M119" i="5" s="1"/>
  <c r="L119" i="5" s="1" a="1"/>
  <c r="L119" i="5" s="1"/>
  <c r="I119" i="5" s="1"/>
  <c r="M120" i="5" a="1"/>
  <c r="M120" i="5" s="1"/>
  <c r="L120" i="5" s="1" a="1"/>
  <c r="L120" i="5" s="1"/>
  <c r="I120" i="5" s="1"/>
  <c r="M121" i="5" a="1"/>
  <c r="M121" i="5" s="1"/>
  <c r="L121" i="5" s="1" a="1"/>
  <c r="L121" i="5" s="1"/>
  <c r="I121" i="5" s="1"/>
  <c r="M122" i="5" a="1"/>
  <c r="M122" i="5" s="1"/>
  <c r="L122" i="5" s="1" a="1"/>
  <c r="L122" i="5" s="1"/>
  <c r="I122" i="5" s="1"/>
  <c r="M123" i="5" a="1"/>
  <c r="M123" i="5" s="1"/>
  <c r="L123" i="5" s="1" a="1"/>
  <c r="L123" i="5" s="1"/>
  <c r="I123" i="5" s="1"/>
  <c r="L117" i="5" a="1"/>
  <c r="L117" i="5" s="1"/>
  <c r="I117" i="5" s="1"/>
  <c r="M5" i="5" a="1"/>
  <c r="M5" i="5" s="1"/>
  <c r="L5" i="5" s="1" a="1"/>
  <c r="L5" i="5" s="1"/>
  <c r="I5" i="5" s="1"/>
  <c r="M6" i="5" a="1"/>
  <c r="M6" i="5" s="1"/>
  <c r="L6" i="5" s="1" a="1"/>
  <c r="L6" i="5" s="1"/>
  <c r="I6" i="5" s="1"/>
  <c r="M7" i="5" a="1"/>
  <c r="M7" i="5" s="1"/>
  <c r="L7" i="5" s="1" a="1"/>
  <c r="L7" i="5" s="1"/>
  <c r="I7" i="5" s="1"/>
  <c r="M8" i="5" a="1"/>
  <c r="M8" i="5" s="1"/>
  <c r="L8" i="5" s="1" a="1"/>
  <c r="L8" i="5" s="1"/>
  <c r="I8" i="5" s="1"/>
  <c r="M9" i="5" a="1"/>
  <c r="M9" i="5" s="1"/>
  <c r="L9" i="5" s="1" a="1"/>
  <c r="L9" i="5" s="1"/>
  <c r="I9" i="5" s="1"/>
  <c r="M10" i="5" a="1"/>
  <c r="M10" i="5"/>
  <c r="L10" i="5" s="1" a="1"/>
  <c r="L10" i="5" s="1"/>
  <c r="I10" i="5" s="1"/>
  <c r="M11" i="5" a="1"/>
  <c r="M11" i="5"/>
  <c r="L11" i="5" s="1" a="1"/>
  <c r="L11" i="5" s="1"/>
  <c r="I11" i="5" s="1"/>
  <c r="M12" i="5" a="1"/>
  <c r="M12" i="5"/>
  <c r="L12" i="5" s="1" a="1"/>
  <c r="L12" i="5" s="1"/>
  <c r="I12" i="5" s="1"/>
  <c r="M13" i="5" a="1"/>
  <c r="M13" i="5"/>
  <c r="L13" i="5" s="1" a="1"/>
  <c r="L13" i="5" s="1"/>
  <c r="I13" i="5" s="1"/>
  <c r="M14" i="5" a="1"/>
  <c r="M14" i="5"/>
  <c r="L14" i="5" s="1" a="1"/>
  <c r="L14" i="5" s="1"/>
  <c r="I14" i="5" s="1"/>
  <c r="M15" i="5" a="1"/>
  <c r="M15" i="5" s="1"/>
  <c r="L15" i="5" s="1" a="1"/>
  <c r="L15" i="5" s="1"/>
  <c r="I15" i="5" s="1"/>
  <c r="M16" i="5" a="1"/>
  <c r="M16" i="5"/>
  <c r="M17" i="5" a="1"/>
  <c r="M17" i="5" s="1"/>
  <c r="L17" i="5" s="1" a="1"/>
  <c r="L17" i="5" s="1"/>
  <c r="I17" i="5" s="1"/>
  <c r="M18" i="5" a="1"/>
  <c r="M18" i="5" s="1"/>
  <c r="L18" i="5" s="1" a="1"/>
  <c r="L18" i="5" s="1"/>
  <c r="I18" i="5" s="1"/>
  <c r="M19" i="5" a="1"/>
  <c r="M19" i="5"/>
  <c r="L19" i="5" s="1" a="1"/>
  <c r="L19" i="5" s="1"/>
  <c r="I19" i="5" s="1"/>
  <c r="M20" i="5" a="1"/>
  <c r="M20" i="5" s="1"/>
  <c r="L20" i="5" s="1" a="1"/>
  <c r="L20" i="5" s="1"/>
  <c r="I20" i="5" s="1"/>
  <c r="M21" i="5" a="1"/>
  <c r="M21" i="5"/>
  <c r="M22" i="5" a="1"/>
  <c r="M22" i="5" s="1"/>
  <c r="L22" i="5" s="1" a="1"/>
  <c r="L22" i="5" s="1"/>
  <c r="I22" i="5" s="1"/>
  <c r="M23" i="5" a="1"/>
  <c r="M23" i="5" s="1"/>
  <c r="L23" i="5" s="1" a="1"/>
  <c r="L23" i="5" s="1"/>
  <c r="I23" i="5" s="1"/>
  <c r="M24" i="5" a="1"/>
  <c r="M24" i="5" s="1"/>
  <c r="L24" i="5" s="1" a="1"/>
  <c r="L24" i="5" s="1"/>
  <c r="I24" i="5" s="1"/>
  <c r="M25" i="5" a="1"/>
  <c r="M25" i="5" s="1"/>
  <c r="L25" i="5" s="1" a="1"/>
  <c r="L25" i="5" s="1"/>
  <c r="I25" i="5" s="1"/>
  <c r="M26" i="5" a="1"/>
  <c r="M26" i="5"/>
  <c r="M27" i="5" a="1"/>
  <c r="M27" i="5" s="1"/>
  <c r="L27" i="5" s="1" a="1"/>
  <c r="L27" i="5" s="1"/>
  <c r="I27" i="5" s="1"/>
  <c r="M28" i="5" a="1"/>
  <c r="M28" i="5" s="1"/>
  <c r="L28" i="5" s="1" a="1"/>
  <c r="L28" i="5" s="1"/>
  <c r="I28" i="5" s="1"/>
  <c r="M29" i="5" a="1"/>
  <c r="M29" i="5"/>
  <c r="L29" i="5" s="1" a="1"/>
  <c r="L29" i="5" s="1"/>
  <c r="I29" i="5" s="1"/>
  <c r="M30" i="5" a="1"/>
  <c r="M30" i="5"/>
  <c r="L30" i="5" s="1" a="1"/>
  <c r="L30" i="5" s="1"/>
  <c r="I30" i="5" s="1"/>
  <c r="M31" i="5" a="1"/>
  <c r="M31" i="5" s="1"/>
  <c r="L31" i="5" s="1" a="1"/>
  <c r="L31" i="5" s="1"/>
  <c r="I31" i="5" s="1"/>
  <c r="M32" i="5" a="1"/>
  <c r="M32" i="5"/>
  <c r="L32" i="5" s="1" a="1"/>
  <c r="L32" i="5" s="1"/>
  <c r="I32" i="5" s="1"/>
  <c r="M33" i="5" a="1"/>
  <c r="M33" i="5"/>
  <c r="L33" i="5" s="1" a="1"/>
  <c r="L33" i="5" s="1"/>
  <c r="I33" i="5" s="1"/>
  <c r="M34" i="5" a="1"/>
  <c r="M34" i="5"/>
  <c r="L34" i="5" s="1" a="1"/>
  <c r="L34" i="5" s="1"/>
  <c r="I34" i="5" s="1"/>
  <c r="M35" i="5" a="1"/>
  <c r="M35" i="5" s="1"/>
  <c r="L35" i="5" s="1" a="1"/>
  <c r="L35" i="5" s="1"/>
  <c r="I35" i="5" s="1"/>
  <c r="M36" i="5" a="1"/>
  <c r="M36" i="5" s="1"/>
  <c r="L36" i="5" s="1" a="1"/>
  <c r="L36" i="5" s="1"/>
  <c r="I36" i="5" s="1"/>
  <c r="M37" i="5" a="1"/>
  <c r="M37" i="5" s="1"/>
  <c r="L37" i="5" s="1" a="1"/>
  <c r="L37" i="5" s="1"/>
  <c r="I37" i="5" s="1"/>
  <c r="M38" i="5" a="1"/>
  <c r="M38" i="5" s="1"/>
  <c r="L38" i="5" s="1" a="1"/>
  <c r="L38" i="5" s="1"/>
  <c r="I38" i="5" s="1"/>
  <c r="M39" i="5" a="1"/>
  <c r="M39" i="5"/>
  <c r="L39" i="5" s="1" a="1"/>
  <c r="L39" i="5" s="1"/>
  <c r="I39" i="5" s="1"/>
  <c r="M40" i="5" a="1"/>
  <c r="M40" i="5"/>
  <c r="L40" i="5" s="1" a="1"/>
  <c r="L40" i="5" s="1"/>
  <c r="I40" i="5" s="1"/>
  <c r="M41" i="5" a="1"/>
  <c r="M41" i="5"/>
  <c r="L41" i="5" s="1" a="1"/>
  <c r="L41" i="5" s="1"/>
  <c r="I41" i="5" s="1"/>
  <c r="M42" i="5" a="1"/>
  <c r="M42" i="5"/>
  <c r="L42" i="5" s="1" a="1"/>
  <c r="L42" i="5" s="1"/>
  <c r="I42" i="5" s="1"/>
  <c r="M43" i="5" a="1"/>
  <c r="M43" i="5" s="1"/>
  <c r="L43" i="5" s="1" a="1"/>
  <c r="L43" i="5" s="1"/>
  <c r="I43" i="5" s="1"/>
  <c r="M44" i="5" a="1"/>
  <c r="M44" i="5"/>
  <c r="L44" i="5" s="1" a="1"/>
  <c r="L44" i="5" s="1"/>
  <c r="I44" i="5" s="1"/>
  <c r="M45" i="5" a="1"/>
  <c r="M45" i="5" s="1"/>
  <c r="L45" i="5" s="1" a="1"/>
  <c r="L45" i="5" s="1"/>
  <c r="I45" i="5" s="1"/>
  <c r="M46" i="5" a="1"/>
  <c r="M46" i="5"/>
  <c r="M47" i="5" a="1"/>
  <c r="M47" i="5" s="1"/>
  <c r="L47" i="5" s="1" a="1"/>
  <c r="L47" i="5" s="1"/>
  <c r="I47" i="5" s="1"/>
  <c r="M48" i="5" a="1"/>
  <c r="M48" i="5" s="1"/>
  <c r="L48" i="5" s="1" a="1"/>
  <c r="L48" i="5" s="1"/>
  <c r="I48" i="5" s="1"/>
  <c r="M49" i="5" a="1"/>
  <c r="M49" i="5"/>
  <c r="L49" i="5" s="1" a="1"/>
  <c r="L49" i="5" s="1"/>
  <c r="I49" i="5" s="1"/>
  <c r="M50" i="5" a="1"/>
  <c r="M50" i="5"/>
  <c r="L50" i="5" s="1" a="1"/>
  <c r="L50" i="5" s="1"/>
  <c r="I50" i="5" s="1"/>
  <c r="M51" i="5" a="1"/>
  <c r="M51" i="5" s="1"/>
  <c r="L51" i="5" s="1" a="1"/>
  <c r="L51" i="5" s="1"/>
  <c r="I51" i="5" s="1"/>
  <c r="M52" i="5" a="1"/>
  <c r="M52" i="5"/>
  <c r="L52" i="5" s="1" a="1"/>
  <c r="L52" i="5" s="1"/>
  <c r="I52" i="5" s="1"/>
  <c r="M53" i="5" a="1"/>
  <c r="M53" i="5"/>
  <c r="L53" i="5" s="1" a="1"/>
  <c r="L53" i="5" s="1"/>
  <c r="I53" i="5" s="1"/>
  <c r="M54" i="5" a="1"/>
  <c r="M54" i="5" s="1"/>
  <c r="L54" i="5" s="1" a="1"/>
  <c r="L54" i="5" s="1"/>
  <c r="I54" i="5" s="1"/>
  <c r="M55" i="5" a="1"/>
  <c r="M55" i="5" s="1"/>
  <c r="L55" i="5" s="1" a="1"/>
  <c r="L55" i="5" s="1"/>
  <c r="I55" i="5" s="1"/>
  <c r="M56" i="5" a="1"/>
  <c r="M56" i="5"/>
  <c r="M57" i="5" a="1"/>
  <c r="M57" i="5" s="1"/>
  <c r="L57" i="5" s="1" a="1"/>
  <c r="L57" i="5" s="1"/>
  <c r="I57" i="5" s="1"/>
  <c r="M58" i="5" a="1"/>
  <c r="M58" i="5" s="1"/>
  <c r="L58" i="5" s="1" a="1"/>
  <c r="L58" i="5" s="1"/>
  <c r="I58" i="5" s="1"/>
  <c r="M59" i="5" a="1"/>
  <c r="M59" i="5" s="1"/>
  <c r="L59" i="5" s="1" a="1"/>
  <c r="L59" i="5" s="1"/>
  <c r="I59" i="5" s="1"/>
  <c r="M60" i="5" a="1"/>
  <c r="M60" i="5" s="1"/>
  <c r="L60" i="5" s="1" a="1"/>
  <c r="L60" i="5" s="1"/>
  <c r="I60" i="5" s="1"/>
  <c r="M61" i="5" a="1"/>
  <c r="M61" i="5" s="1"/>
  <c r="L61" i="5" s="1" a="1"/>
  <c r="L61" i="5" s="1"/>
  <c r="I61" i="5" s="1"/>
  <c r="M62" i="5" a="1"/>
  <c r="M62" i="5"/>
  <c r="L62" i="5" s="1" a="1"/>
  <c r="L62" i="5" s="1"/>
  <c r="I62" i="5" s="1"/>
  <c r="M63" i="5" a="1"/>
  <c r="M63" i="5"/>
  <c r="L63" i="5" s="1" a="1"/>
  <c r="L63" i="5" s="1"/>
  <c r="I63" i="5" s="1"/>
  <c r="M64" i="5" a="1"/>
  <c r="M64" i="5"/>
  <c r="L64" i="5" s="1" a="1"/>
  <c r="L64" i="5" s="1"/>
  <c r="I64" i="5" s="1"/>
  <c r="M65" i="5" a="1"/>
  <c r="M65" i="5" s="1"/>
  <c r="L65" i="5" s="1" a="1"/>
  <c r="L65" i="5" s="1"/>
  <c r="I65" i="5" s="1"/>
  <c r="M66" i="5" a="1"/>
  <c r="M66" i="5" s="1"/>
  <c r="L66" i="5" s="1" a="1"/>
  <c r="L66" i="5" s="1"/>
  <c r="I66" i="5" s="1"/>
  <c r="M67" i="5" a="1"/>
  <c r="M67" i="5" s="1"/>
  <c r="L67" i="5" s="1" a="1"/>
  <c r="L67" i="5" s="1"/>
  <c r="I67" i="5" s="1"/>
  <c r="M68" i="5" a="1"/>
  <c r="M68" i="5" s="1"/>
  <c r="L68" i="5" s="1" a="1"/>
  <c r="L68" i="5" s="1"/>
  <c r="I68" i="5" s="1"/>
  <c r="M69" i="5" a="1"/>
  <c r="M69" i="5"/>
  <c r="M70" i="5" a="1"/>
  <c r="M70" i="5"/>
  <c r="L70" i="5" s="1" a="1"/>
  <c r="L70" i="5" s="1"/>
  <c r="I70" i="5" s="1"/>
  <c r="M71" i="5" a="1"/>
  <c r="M71" i="5"/>
  <c r="M72" i="5" a="1"/>
  <c r="M72" i="5"/>
  <c r="L72" i="5" s="1" a="1"/>
  <c r="L72" i="5" s="1"/>
  <c r="I72" i="5" s="1"/>
  <c r="M73" i="5" a="1"/>
  <c r="M73" i="5"/>
  <c r="L73" i="5" s="1" a="1"/>
  <c r="L73" i="5" s="1"/>
  <c r="I73" i="5" s="1"/>
  <c r="M74" i="5" a="1"/>
  <c r="M74" i="5" s="1"/>
  <c r="L74" i="5" s="1" a="1"/>
  <c r="L74" i="5" s="1"/>
  <c r="I74" i="5" s="1"/>
  <c r="M75" i="5" a="1"/>
  <c r="M75" i="5" s="1"/>
  <c r="L75" i="5" s="1" a="1"/>
  <c r="L75" i="5" s="1"/>
  <c r="I75" i="5" s="1"/>
  <c r="M76" i="5" a="1"/>
  <c r="M76" i="5"/>
  <c r="L76" i="5" s="1" a="1"/>
  <c r="L76" i="5" s="1"/>
  <c r="I76" i="5" s="1"/>
  <c r="M77" i="5" a="1"/>
  <c r="M77" i="5" s="1"/>
  <c r="L77" i="5" s="1" a="1"/>
  <c r="L77" i="5" s="1"/>
  <c r="I77" i="5" s="1"/>
  <c r="M78" i="5" a="1"/>
  <c r="M78" i="5" s="1"/>
  <c r="L78" i="5" s="1" a="1"/>
  <c r="L78" i="5" s="1"/>
  <c r="I78" i="5" s="1"/>
  <c r="M79" i="5" a="1"/>
  <c r="M79" i="5" s="1"/>
  <c r="L79" i="5" s="1" a="1"/>
  <c r="L79" i="5" s="1"/>
  <c r="I79" i="5" s="1"/>
  <c r="M80" i="5" a="1"/>
  <c r="M80" i="5"/>
  <c r="L80" i="5" s="1" a="1"/>
  <c r="L80" i="5" s="1"/>
  <c r="I80" i="5" s="1"/>
  <c r="M81" i="5" a="1"/>
  <c r="M81" i="5" s="1"/>
  <c r="L81" i="5" s="1" a="1"/>
  <c r="L81" i="5" s="1"/>
  <c r="I81" i="5" s="1"/>
  <c r="M82" i="5" a="1"/>
  <c r="M82" i="5" s="1"/>
  <c r="L82" i="5" s="1" a="1"/>
  <c r="L82" i="5" s="1"/>
  <c r="I82" i="5" s="1"/>
  <c r="M83" i="5" a="1"/>
  <c r="M83" i="5" s="1"/>
  <c r="L83" i="5" s="1" a="1"/>
  <c r="L83" i="5" s="1"/>
  <c r="I83" i="5" s="1"/>
  <c r="M84" i="5" a="1"/>
  <c r="M84" i="5" s="1"/>
  <c r="L84" i="5" s="1" a="1"/>
  <c r="L84" i="5" s="1"/>
  <c r="I84" i="5" s="1"/>
  <c r="M85" i="5" a="1"/>
  <c r="M85" i="5" s="1"/>
  <c r="L85" i="5" s="1" a="1"/>
  <c r="L85" i="5" s="1"/>
  <c r="I85" i="5" s="1"/>
  <c r="M86" i="5" a="1"/>
  <c r="M86" i="5" s="1"/>
  <c r="L86" i="5" s="1" a="1"/>
  <c r="L86" i="5" s="1"/>
  <c r="I86" i="5" s="1"/>
  <c r="M87" i="5" a="1"/>
  <c r="M87" i="5" s="1"/>
  <c r="L87" i="5" s="1" a="1"/>
  <c r="L87" i="5" s="1"/>
  <c r="I87" i="5" s="1"/>
  <c r="M88" i="5" a="1"/>
  <c r="M88" i="5" s="1"/>
  <c r="L88" i="5" s="1" a="1"/>
  <c r="L88" i="5" s="1"/>
  <c r="I88" i="5" s="1"/>
  <c r="M89" i="5" a="1"/>
  <c r="M89" i="5"/>
  <c r="L89" i="5" s="1" a="1"/>
  <c r="L89" i="5" s="1"/>
  <c r="I89" i="5" s="1"/>
  <c r="M90" i="5" a="1"/>
  <c r="M90" i="5" s="1"/>
  <c r="L90" i="5" s="1" a="1"/>
  <c r="L90" i="5" s="1"/>
  <c r="I90" i="5" s="1"/>
  <c r="M91" i="5" a="1"/>
  <c r="M91" i="5"/>
  <c r="M92" i="5" a="1"/>
  <c r="M92" i="5"/>
  <c r="L92" i="5" s="1" a="1"/>
  <c r="L92" i="5" s="1"/>
  <c r="I92" i="5" s="1"/>
  <c r="M93" i="5" a="1"/>
  <c r="M93" i="5"/>
  <c r="L93" i="5" s="1" a="1"/>
  <c r="L93" i="5" s="1"/>
  <c r="I93" i="5" s="1"/>
  <c r="M94" i="5" a="1"/>
  <c r="M94" i="5"/>
  <c r="L94" i="5" s="1" a="1"/>
  <c r="L94" i="5" s="1"/>
  <c r="I94" i="5" s="1"/>
  <c r="M95" i="5" a="1"/>
  <c r="M95" i="5" s="1"/>
  <c r="L95" i="5" s="1" a="1"/>
  <c r="L95" i="5" s="1"/>
  <c r="I95" i="5" s="1"/>
  <c r="M96" i="5" a="1"/>
  <c r="M96" i="5" s="1"/>
  <c r="L96" i="5" s="1" a="1"/>
  <c r="L96" i="5" s="1"/>
  <c r="I96" i="5" s="1"/>
  <c r="M97" i="5" a="1"/>
  <c r="M97" i="5" s="1"/>
  <c r="L97" i="5" s="1" a="1"/>
  <c r="L97" i="5" s="1"/>
  <c r="I97" i="5" s="1"/>
  <c r="M98" i="5" a="1"/>
  <c r="M98" i="5" s="1"/>
  <c r="L98" i="5" s="1" a="1"/>
  <c r="L98" i="5" s="1"/>
  <c r="I98" i="5" s="1"/>
  <c r="M99" i="5" a="1"/>
  <c r="M99" i="5"/>
  <c r="L99" i="5" s="1" a="1"/>
  <c r="L99" i="5" s="1"/>
  <c r="I99" i="5" s="1"/>
  <c r="M100" i="5" a="1"/>
  <c r="M100" i="5"/>
  <c r="L100" i="5" s="1" a="1"/>
  <c r="L100" i="5" s="1"/>
  <c r="I100" i="5" s="1"/>
  <c r="M101" i="5" a="1"/>
  <c r="M101" i="5"/>
  <c r="L101" i="5" s="1" a="1"/>
  <c r="L101" i="5" s="1"/>
  <c r="I101" i="5" s="1"/>
  <c r="M4" i="5" a="1"/>
  <c r="M4" i="5" s="1"/>
  <c r="L4" i="5" s="1" a="1"/>
  <c r="L4" i="5" s="1"/>
  <c r="I4" i="5" s="1"/>
  <c r="H5" i="4" a="1"/>
  <c r="H5" i="4" s="1"/>
  <c r="I5" i="4" s="1"/>
  <c r="H6" i="4" a="1"/>
  <c r="H6" i="4" s="1"/>
  <c r="I6" i="4" s="1"/>
  <c r="H7" i="4" a="1"/>
  <c r="H7" i="4" s="1"/>
  <c r="I7" i="4" s="1"/>
  <c r="H8" i="4" a="1"/>
  <c r="H8" i="4" s="1"/>
  <c r="I8" i="4" s="1"/>
  <c r="H9" i="4" a="1"/>
  <c r="H9" i="4"/>
  <c r="I9" i="4" s="1"/>
  <c r="H10" i="4" a="1"/>
  <c r="H10" i="4" s="1"/>
  <c r="I10" i="4" s="1"/>
  <c r="H11" i="4" a="1"/>
  <c r="H11" i="4"/>
  <c r="I11" i="4" s="1"/>
  <c r="H12" i="4" a="1"/>
  <c r="H12" i="4"/>
  <c r="I12" i="4" s="1"/>
  <c r="H13" i="4" a="1"/>
  <c r="H13" i="4"/>
  <c r="I13" i="4" s="1"/>
  <c r="H14" i="4" a="1"/>
  <c r="H14" i="4"/>
  <c r="I14" i="4" s="1"/>
  <c r="H15" i="4" a="1"/>
  <c r="H15" i="4" s="1"/>
  <c r="I15" i="4" s="1"/>
  <c r="H16" i="4" a="1"/>
  <c r="H16" i="4" s="1"/>
  <c r="I16" i="4" s="1"/>
  <c r="H17" i="4" a="1"/>
  <c r="H17" i="4" s="1"/>
  <c r="I17" i="4" s="1"/>
  <c r="H18" i="4" a="1"/>
  <c r="H18" i="4" s="1"/>
  <c r="I18" i="4" s="1"/>
  <c r="H19" i="4" a="1"/>
  <c r="H19" i="4" s="1"/>
  <c r="I19" i="4" s="1"/>
  <c r="H20" i="4" a="1"/>
  <c r="H20" i="4" s="1"/>
  <c r="I20" i="4" s="1"/>
  <c r="H21" i="4" a="1"/>
  <c r="H21" i="4" s="1"/>
  <c r="I21" i="4" s="1"/>
  <c r="H22" i="4" a="1"/>
  <c r="H22" i="4"/>
  <c r="I22" i="4" s="1"/>
  <c r="H23" i="4" a="1"/>
  <c r="H23" i="4"/>
  <c r="I23" i="4" s="1"/>
  <c r="H24" i="4" a="1"/>
  <c r="H24" i="4"/>
  <c r="I24" i="4" s="1"/>
  <c r="H25" i="4" a="1"/>
  <c r="H25" i="4"/>
  <c r="I25" i="4" s="1"/>
  <c r="H26" i="4" a="1"/>
  <c r="H26" i="4" s="1"/>
  <c r="I26" i="4" s="1"/>
  <c r="H27" i="4" a="1"/>
  <c r="H27" i="4" s="1"/>
  <c r="I27" i="4" s="1"/>
  <c r="H28" i="4" a="1"/>
  <c r="H28" i="4"/>
  <c r="H29" i="4" a="1"/>
  <c r="H29" i="4" s="1"/>
  <c r="I29" i="4" s="1"/>
  <c r="H30" i="4" a="1"/>
  <c r="H30" i="4" s="1"/>
  <c r="I30" i="4" s="1"/>
  <c r="H31" i="4" a="1"/>
  <c r="H31" i="4"/>
  <c r="H32" i="4" a="1"/>
  <c r="H32" i="4"/>
  <c r="I32" i="4" s="1"/>
  <c r="H33" i="4" a="1"/>
  <c r="H33" i="4"/>
  <c r="I33" i="4" s="1"/>
  <c r="H34" i="4" a="1"/>
  <c r="H34" i="4"/>
  <c r="I34" i="4" s="1"/>
  <c r="H35" i="4" a="1"/>
  <c r="H35" i="4"/>
  <c r="H36" i="4" a="1"/>
  <c r="H36" i="4"/>
  <c r="H37" i="4" a="1"/>
  <c r="H37" i="4" s="1"/>
  <c r="I37" i="4" s="1"/>
  <c r="H38" i="4" a="1"/>
  <c r="H38" i="4"/>
  <c r="H39" i="4" a="1"/>
  <c r="H39" i="4" s="1"/>
  <c r="I39" i="4" s="1"/>
  <c r="H40" i="4" a="1"/>
  <c r="H40" i="4" s="1"/>
  <c r="I40" i="4" s="1"/>
  <c r="H41" i="4" a="1"/>
  <c r="H41" i="4"/>
  <c r="I41" i="4" s="1"/>
  <c r="H42" i="4" a="1"/>
  <c r="H42" i="4"/>
  <c r="I42" i="4" s="1"/>
  <c r="H43" i="4" a="1"/>
  <c r="H43" i="4"/>
  <c r="I43" i="4" s="1"/>
  <c r="H44" i="4" a="1"/>
  <c r="H44" i="4"/>
  <c r="I44" i="4" s="1"/>
  <c r="H45" i="4" a="1"/>
  <c r="H45" i="4"/>
  <c r="H46" i="4" a="1"/>
  <c r="H46" i="4"/>
  <c r="H47" i="4" a="1"/>
  <c r="H47" i="4" s="1"/>
  <c r="I47" i="4" s="1"/>
  <c r="H48" i="4" a="1"/>
  <c r="H48" i="4"/>
  <c r="H49" i="4" a="1"/>
  <c r="H49" i="4" s="1"/>
  <c r="I49" i="4" s="1"/>
  <c r="H50" i="4" a="1"/>
  <c r="H50" i="4" s="1"/>
  <c r="I50" i="4" s="1"/>
  <c r="H51" i="4" a="1"/>
  <c r="H51" i="4"/>
  <c r="H52" i="4" a="1"/>
  <c r="H52" i="4"/>
  <c r="I52" i="4" s="1"/>
  <c r="H53" i="4" a="1"/>
  <c r="H53" i="4"/>
  <c r="I53" i="4" s="1"/>
  <c r="H54" i="4" a="1"/>
  <c r="H54" i="4"/>
  <c r="I54" i="4" s="1"/>
  <c r="H55" i="4" a="1"/>
  <c r="H55" i="4"/>
  <c r="H56" i="4" a="1"/>
  <c r="H56" i="4"/>
  <c r="H57" i="4" a="1"/>
  <c r="H57" i="4" s="1"/>
  <c r="I57" i="4" s="1"/>
  <c r="H58" i="4" a="1"/>
  <c r="H58" i="4"/>
  <c r="H59" i="4" a="1"/>
  <c r="H59" i="4" s="1"/>
  <c r="I59" i="4" s="1"/>
  <c r="H60" i="4" a="1"/>
  <c r="H60" i="4" s="1"/>
  <c r="I60" i="4" s="1"/>
  <c r="H61" i="4" a="1"/>
  <c r="H61" i="4"/>
  <c r="I61" i="4" s="1"/>
  <c r="H62" i="4" a="1"/>
  <c r="H62" i="4"/>
  <c r="I62" i="4" s="1"/>
  <c r="H63" i="4" a="1"/>
  <c r="H63" i="4"/>
  <c r="I63" i="4" s="1"/>
  <c r="H64" i="4" a="1"/>
  <c r="H64" i="4"/>
  <c r="I64" i="4" s="1"/>
  <c r="H65" i="4" a="1"/>
  <c r="H65" i="4"/>
  <c r="H66" i="4" a="1"/>
  <c r="H66" i="4"/>
  <c r="H67" i="4" a="1"/>
  <c r="H67" i="4" s="1"/>
  <c r="I67" i="4" s="1"/>
  <c r="H68" i="4" a="1"/>
  <c r="H68" i="4"/>
  <c r="H69" i="4" a="1"/>
  <c r="H69" i="4" s="1"/>
  <c r="I69" i="4" s="1"/>
  <c r="H70" i="4" a="1"/>
  <c r="H70" i="4" s="1"/>
  <c r="I70" i="4" s="1"/>
  <c r="H71" i="4" a="1"/>
  <c r="H71" i="4"/>
  <c r="H72" i="4" a="1"/>
  <c r="H72" i="4"/>
  <c r="I72" i="4" s="1"/>
  <c r="H73" i="4" a="1"/>
  <c r="H73" i="4"/>
  <c r="I73" i="4" s="1"/>
  <c r="H74" i="4" a="1"/>
  <c r="H74" i="4"/>
  <c r="I74" i="4" s="1"/>
  <c r="H75" i="4" a="1"/>
  <c r="H75" i="4"/>
  <c r="H76" i="4" a="1"/>
  <c r="H76" i="4"/>
  <c r="H77" i="4" a="1"/>
  <c r="H77" i="4" s="1"/>
  <c r="I77" i="4" s="1"/>
  <c r="H78" i="4" a="1"/>
  <c r="H78" i="4"/>
  <c r="H79" i="4" a="1"/>
  <c r="H79" i="4" s="1"/>
  <c r="I79" i="4" s="1"/>
  <c r="H80" i="4" a="1"/>
  <c r="H80" i="4" s="1"/>
  <c r="I80" i="4" s="1"/>
  <c r="F80" i="4" s="1"/>
  <c r="H81" i="4" a="1"/>
  <c r="H81" i="4"/>
  <c r="I81" i="4" s="1"/>
  <c r="F81" i="4" s="1"/>
  <c r="H82" i="4" a="1"/>
  <c r="H82" i="4"/>
  <c r="I82" i="4" s="1"/>
  <c r="F82" i="4" s="1"/>
  <c r="H83" i="4" a="1"/>
  <c r="H83" i="4"/>
  <c r="I83" i="4" s="1"/>
  <c r="F83" i="4" s="1"/>
  <c r="H84" i="4" a="1"/>
  <c r="H84" i="4"/>
  <c r="I84" i="4" s="1"/>
  <c r="F84" i="4" s="1"/>
  <c r="H85" i="4" a="1"/>
  <c r="H85" i="4"/>
  <c r="H86" i="4" a="1"/>
  <c r="H86" i="4"/>
  <c r="H87" i="4" a="1"/>
  <c r="H87" i="4" s="1"/>
  <c r="I87" i="4" s="1"/>
  <c r="H88" i="4" a="1"/>
  <c r="H88" i="4"/>
  <c r="H89" i="4" a="1"/>
  <c r="H89" i="4" s="1"/>
  <c r="I89" i="4" s="1"/>
  <c r="H90" i="4" a="1"/>
  <c r="H90" i="4" s="1"/>
  <c r="I90" i="4" s="1"/>
  <c r="H91" i="4" a="1"/>
  <c r="H91" i="4"/>
  <c r="H92" i="4" a="1"/>
  <c r="H92" i="4"/>
  <c r="I92" i="4" s="1"/>
  <c r="H93" i="4" a="1"/>
  <c r="H93" i="4"/>
  <c r="I93" i="4" s="1"/>
  <c r="H94" i="4" a="1"/>
  <c r="H94" i="4"/>
  <c r="I94" i="4" s="1"/>
  <c r="F94" i="4" s="1"/>
  <c r="H95" i="4" a="1"/>
  <c r="H95" i="4"/>
  <c r="H96" i="4" a="1"/>
  <c r="H96" i="4"/>
  <c r="H97" i="4" a="1"/>
  <c r="H97" i="4" s="1"/>
  <c r="I97" i="4" s="1"/>
  <c r="H98" i="4" a="1"/>
  <c r="H98" i="4"/>
  <c r="H99" i="4" a="1"/>
  <c r="H99" i="4" s="1"/>
  <c r="I99" i="4" s="1"/>
  <c r="H100" i="4" a="1"/>
  <c r="H100" i="4" s="1"/>
  <c r="I100" i="4" s="1"/>
  <c r="H101" i="4" a="1"/>
  <c r="H101" i="4"/>
  <c r="I101" i="4" s="1"/>
  <c r="H4" i="4" a="1"/>
  <c r="H4" i="4" s="1"/>
  <c r="I4" i="4" s="1"/>
  <c r="L5" i="3" a="1"/>
  <c r="L5" i="3" s="1"/>
  <c r="M5" i="3" s="1"/>
  <c r="N5" i="3" s="1"/>
  <c r="J5" i="3" s="1"/>
  <c r="L6" i="3" a="1"/>
  <c r="L6" i="3" s="1"/>
  <c r="M6" i="3" s="1"/>
  <c r="N6" i="3" s="1"/>
  <c r="J6" i="3" s="1"/>
  <c r="L7" i="3" a="1"/>
  <c r="L7" i="3" s="1"/>
  <c r="M7" i="3" s="1"/>
  <c r="N7" i="3" s="1"/>
  <c r="J7" i="3" s="1"/>
  <c r="L8" i="3" a="1"/>
  <c r="L8" i="3" s="1"/>
  <c r="M8" i="3" s="1"/>
  <c r="N8" i="3" s="1"/>
  <c r="J8" i="3" s="1"/>
  <c r="L9" i="3" a="1"/>
  <c r="L9" i="3" s="1"/>
  <c r="M9" i="3" s="1"/>
  <c r="N9" i="3" s="1"/>
  <c r="J9" i="3" s="1"/>
  <c r="L10" i="3" a="1"/>
  <c r="L10" i="3" s="1"/>
  <c r="M10" i="3" s="1"/>
  <c r="N10" i="3" s="1"/>
  <c r="J10" i="3" s="1"/>
  <c r="L11" i="3" a="1"/>
  <c r="L11" i="3" s="1"/>
  <c r="M11" i="3" s="1"/>
  <c r="N11" i="3" s="1"/>
  <c r="J11" i="3" s="1"/>
  <c r="L12" i="3" a="1"/>
  <c r="L12" i="3" s="1"/>
  <c r="M12" i="3" s="1"/>
  <c r="N12" i="3" s="1"/>
  <c r="J12" i="3" s="1"/>
  <c r="L13" i="3" a="1"/>
  <c r="L13" i="3" s="1"/>
  <c r="M13" i="3" s="1"/>
  <c r="N13" i="3" s="1"/>
  <c r="J13" i="3" s="1"/>
  <c r="L14" i="3" a="1"/>
  <c r="L14" i="3" s="1"/>
  <c r="M14" i="3" s="1"/>
  <c r="N14" i="3" s="1"/>
  <c r="J14" i="3" s="1"/>
  <c r="L15" i="3" a="1"/>
  <c r="L15" i="3" s="1"/>
  <c r="M15" i="3" s="1"/>
  <c r="N15" i="3" s="1"/>
  <c r="J15" i="3" s="1"/>
  <c r="L16" i="3" a="1"/>
  <c r="L16" i="3" s="1"/>
  <c r="M16" i="3" s="1"/>
  <c r="N16" i="3" s="1"/>
  <c r="J16" i="3" s="1"/>
  <c r="L17" i="3" a="1"/>
  <c r="L17" i="3" s="1"/>
  <c r="M17" i="3" s="1"/>
  <c r="N17" i="3" s="1"/>
  <c r="J17" i="3" s="1"/>
  <c r="L18" i="3" a="1"/>
  <c r="L18" i="3" s="1"/>
  <c r="M18" i="3" s="1"/>
  <c r="N18" i="3" s="1"/>
  <c r="J18" i="3" s="1"/>
  <c r="L19" i="3" a="1"/>
  <c r="L19" i="3" s="1"/>
  <c r="M19" i="3" s="1"/>
  <c r="N19" i="3" s="1"/>
  <c r="J19" i="3" s="1"/>
  <c r="L20" i="3" a="1"/>
  <c r="L20" i="3" s="1"/>
  <c r="M20" i="3" s="1"/>
  <c r="N20" i="3" s="1"/>
  <c r="J20" i="3" s="1"/>
  <c r="L21" i="3" a="1"/>
  <c r="L21" i="3" s="1"/>
  <c r="M21" i="3" s="1"/>
  <c r="N21" i="3" s="1"/>
  <c r="J21" i="3" s="1"/>
  <c r="L22" i="3" a="1"/>
  <c r="L22" i="3" s="1"/>
  <c r="M22" i="3" s="1"/>
  <c r="N22" i="3" s="1"/>
  <c r="J22" i="3" s="1"/>
  <c r="L23" i="3" a="1"/>
  <c r="L23" i="3" s="1"/>
  <c r="M23" i="3" s="1"/>
  <c r="N23" i="3" s="1"/>
  <c r="J23" i="3" s="1"/>
  <c r="L24" i="3" a="1"/>
  <c r="L24" i="3" s="1"/>
  <c r="M24" i="3" s="1"/>
  <c r="N24" i="3" s="1"/>
  <c r="J24" i="3" s="1"/>
  <c r="L25" i="3" a="1"/>
  <c r="L25" i="3" s="1"/>
  <c r="M25" i="3" s="1"/>
  <c r="N25" i="3" s="1"/>
  <c r="J25" i="3" s="1"/>
  <c r="L26" i="3" a="1"/>
  <c r="L26" i="3" s="1"/>
  <c r="M26" i="3" s="1"/>
  <c r="N26" i="3" s="1"/>
  <c r="J26" i="3" s="1"/>
  <c r="L27" i="3" a="1"/>
  <c r="L27" i="3" s="1"/>
  <c r="M27" i="3" s="1"/>
  <c r="N27" i="3" s="1"/>
  <c r="J27" i="3" s="1"/>
  <c r="L28" i="3" a="1"/>
  <c r="L28" i="3" s="1"/>
  <c r="M28" i="3" s="1"/>
  <c r="N28" i="3" s="1"/>
  <c r="J28" i="3" s="1"/>
  <c r="L29" i="3" a="1"/>
  <c r="L29" i="3" s="1"/>
  <c r="M29" i="3" s="1"/>
  <c r="N29" i="3" s="1"/>
  <c r="J29" i="3" s="1"/>
  <c r="L30" i="3" a="1"/>
  <c r="L30" i="3" s="1"/>
  <c r="M30" i="3" s="1"/>
  <c r="N30" i="3" s="1"/>
  <c r="J30" i="3" s="1"/>
  <c r="L31" i="3" a="1"/>
  <c r="L31" i="3" s="1"/>
  <c r="M31" i="3" s="1"/>
  <c r="N31" i="3" s="1"/>
  <c r="J31" i="3" s="1"/>
  <c r="L32" i="3" a="1"/>
  <c r="L32" i="3" s="1"/>
  <c r="M32" i="3" s="1"/>
  <c r="N32" i="3" s="1"/>
  <c r="J32" i="3" s="1"/>
  <c r="L33" i="3" a="1"/>
  <c r="L33" i="3" s="1"/>
  <c r="M33" i="3" s="1"/>
  <c r="N33" i="3" s="1"/>
  <c r="J33" i="3" s="1"/>
  <c r="L34" i="3" a="1"/>
  <c r="L34" i="3" s="1"/>
  <c r="M34" i="3" s="1"/>
  <c r="N34" i="3" s="1"/>
  <c r="J34" i="3" s="1"/>
  <c r="L35" i="3" a="1"/>
  <c r="L35" i="3" s="1"/>
  <c r="M35" i="3" s="1"/>
  <c r="N35" i="3" s="1"/>
  <c r="J35" i="3" s="1"/>
  <c r="L36" i="3" a="1"/>
  <c r="L36" i="3" s="1"/>
  <c r="M36" i="3" s="1"/>
  <c r="N36" i="3" s="1"/>
  <c r="J36" i="3" s="1"/>
  <c r="L37" i="3" a="1"/>
  <c r="L37" i="3" s="1"/>
  <c r="M37" i="3" s="1"/>
  <c r="N37" i="3" s="1"/>
  <c r="J37" i="3" s="1"/>
  <c r="L38" i="3" a="1"/>
  <c r="L38" i="3" s="1"/>
  <c r="M38" i="3" s="1"/>
  <c r="N38" i="3" s="1"/>
  <c r="J38" i="3" s="1"/>
  <c r="L39" i="3" a="1"/>
  <c r="L39" i="3" s="1"/>
  <c r="M39" i="3" s="1"/>
  <c r="N39" i="3" s="1"/>
  <c r="J39" i="3" s="1"/>
  <c r="L40" i="3" a="1"/>
  <c r="L40" i="3" s="1"/>
  <c r="M40" i="3" s="1"/>
  <c r="N40" i="3" s="1"/>
  <c r="J40" i="3" s="1"/>
  <c r="L41" i="3" a="1"/>
  <c r="L41" i="3" s="1"/>
  <c r="M41" i="3" s="1"/>
  <c r="N41" i="3" s="1"/>
  <c r="J41" i="3" s="1"/>
  <c r="L42" i="3" a="1"/>
  <c r="L42" i="3" s="1"/>
  <c r="M42" i="3" s="1"/>
  <c r="N42" i="3" s="1"/>
  <c r="J42" i="3" s="1"/>
  <c r="L43" i="3" a="1"/>
  <c r="L43" i="3"/>
  <c r="M43" i="3" s="1"/>
  <c r="N43" i="3" s="1"/>
  <c r="J43" i="3" s="1"/>
  <c r="L44" i="3" a="1"/>
  <c r="L44" i="3" s="1"/>
  <c r="M44" i="3" s="1"/>
  <c r="N44" i="3" s="1"/>
  <c r="J44" i="3" s="1"/>
  <c r="L45" i="3" a="1"/>
  <c r="L45" i="3" s="1"/>
  <c r="M45" i="3" s="1"/>
  <c r="N45" i="3" s="1"/>
  <c r="J45" i="3" s="1"/>
  <c r="L46" i="3" a="1"/>
  <c r="L46" i="3" s="1"/>
  <c r="M46" i="3" s="1"/>
  <c r="N46" i="3" s="1"/>
  <c r="J46" i="3" s="1"/>
  <c r="L47" i="3" a="1"/>
  <c r="L47" i="3" s="1"/>
  <c r="M47" i="3" s="1"/>
  <c r="N47" i="3" s="1"/>
  <c r="J47" i="3" s="1"/>
  <c r="L48" i="3" a="1"/>
  <c r="L48" i="3" s="1"/>
  <c r="M48" i="3" s="1"/>
  <c r="N48" i="3" s="1"/>
  <c r="J48" i="3" s="1"/>
  <c r="L49" i="3" a="1"/>
  <c r="L49" i="3" s="1"/>
  <c r="L50" i="3" a="1"/>
  <c r="L50" i="3" s="1"/>
  <c r="L51" i="3" a="1"/>
  <c r="L51" i="3" s="1"/>
  <c r="L52" i="3" a="1"/>
  <c r="L52" i="3" s="1"/>
  <c r="L53" i="3" a="1"/>
  <c r="L53" i="3" s="1"/>
  <c r="L54" i="3" a="1"/>
  <c r="L54" i="3" s="1"/>
  <c r="L55" i="3" a="1"/>
  <c r="L55" i="3"/>
  <c r="L56" i="3" a="1"/>
  <c r="L56" i="3" s="1"/>
  <c r="L57" i="3" a="1"/>
  <c r="L57" i="3" s="1"/>
  <c r="L58" i="3" a="1"/>
  <c r="L58" i="3" s="1"/>
  <c r="L59" i="3" a="1"/>
  <c r="L59" i="3" s="1"/>
  <c r="L60" i="3" a="1"/>
  <c r="L60" i="3" s="1"/>
  <c r="L61" i="3" a="1"/>
  <c r="L61" i="3" s="1"/>
  <c r="L62" i="3" a="1"/>
  <c r="L62" i="3" s="1"/>
  <c r="L63" i="3" a="1"/>
  <c r="L63" i="3" s="1"/>
  <c r="L64" i="3" a="1"/>
  <c r="L64" i="3" s="1"/>
  <c r="L65" i="3" a="1"/>
  <c r="L65" i="3" s="1"/>
  <c r="L66" i="3" a="1"/>
  <c r="L66" i="3" s="1"/>
  <c r="L67" i="3" a="1"/>
  <c r="L67" i="3" s="1"/>
  <c r="L68" i="3" a="1"/>
  <c r="L68" i="3" s="1"/>
  <c r="L69" i="3" a="1"/>
  <c r="L69" i="3" s="1"/>
  <c r="L70" i="3" a="1"/>
  <c r="L70" i="3" s="1"/>
  <c r="L71" i="3" a="1"/>
  <c r="L71" i="3" s="1"/>
  <c r="L72" i="3" a="1"/>
  <c r="L72" i="3" s="1"/>
  <c r="L73" i="3" a="1"/>
  <c r="L73" i="3" s="1"/>
  <c r="L74" i="3" a="1"/>
  <c r="L74" i="3" s="1"/>
  <c r="L75" i="3" a="1"/>
  <c r="L75" i="3" s="1"/>
  <c r="L76" i="3" a="1"/>
  <c r="L76" i="3" s="1"/>
  <c r="L77" i="3" a="1"/>
  <c r="L77" i="3" s="1"/>
  <c r="L78" i="3" a="1"/>
  <c r="L78" i="3" s="1"/>
  <c r="L79" i="3" a="1"/>
  <c r="L79" i="3" s="1"/>
  <c r="L80" i="3" a="1"/>
  <c r="L80" i="3" s="1"/>
  <c r="L81" i="3" a="1"/>
  <c r="L81" i="3" s="1"/>
  <c r="L82" i="3" a="1"/>
  <c r="L82" i="3" s="1"/>
  <c r="L83" i="3" a="1"/>
  <c r="L83" i="3"/>
  <c r="L84" i="3" a="1"/>
  <c r="L84" i="3" s="1"/>
  <c r="L85" i="3" a="1"/>
  <c r="L85" i="3" s="1"/>
  <c r="L86" i="3" a="1"/>
  <c r="L86" i="3" s="1"/>
  <c r="L87" i="3" a="1"/>
  <c r="L87" i="3" s="1"/>
  <c r="L88" i="3" a="1"/>
  <c r="L88" i="3" s="1"/>
  <c r="L89" i="3" a="1"/>
  <c r="L89" i="3" s="1"/>
  <c r="L90" i="3" a="1"/>
  <c r="L90" i="3" s="1"/>
  <c r="L91" i="3" a="1"/>
  <c r="L91" i="3" s="1"/>
  <c r="L92" i="3" a="1"/>
  <c r="L92" i="3" s="1"/>
  <c r="L93" i="3" a="1"/>
  <c r="L93" i="3" s="1"/>
  <c r="L94" i="3" a="1"/>
  <c r="L94" i="3" s="1"/>
  <c r="L95" i="3" a="1"/>
  <c r="L95" i="3" s="1"/>
  <c r="L96" i="3" a="1"/>
  <c r="L96" i="3" s="1"/>
  <c r="L97" i="3" a="1"/>
  <c r="L97" i="3" s="1"/>
  <c r="L98" i="3" a="1"/>
  <c r="L98" i="3" s="1"/>
  <c r="L99" i="3" a="1"/>
  <c r="L99" i="3" s="1"/>
  <c r="L100" i="3" a="1"/>
  <c r="L100" i="3" s="1"/>
  <c r="L101" i="3" a="1"/>
  <c r="L101" i="3" s="1"/>
  <c r="L102" i="3" a="1"/>
  <c r="L102" i="3" s="1"/>
  <c r="L103" i="3" a="1"/>
  <c r="L103" i="3" s="1"/>
  <c r="L104" i="3" a="1"/>
  <c r="L104" i="3" s="1"/>
  <c r="L105" i="3" a="1"/>
  <c r="L105" i="3" s="1"/>
  <c r="L106" i="3" a="1"/>
  <c r="L106" i="3" s="1"/>
  <c r="L107" i="3" a="1"/>
  <c r="L107" i="3" s="1"/>
  <c r="L108" i="3" a="1"/>
  <c r="L108" i="3" s="1"/>
  <c r="L109" i="3" a="1"/>
  <c r="L109" i="3" s="1"/>
  <c r="L110" i="3" a="1"/>
  <c r="L110" i="3"/>
  <c r="L111" i="3" a="1"/>
  <c r="L111" i="3" s="1"/>
  <c r="L112" i="3" a="1"/>
  <c r="L112" i="3" s="1"/>
  <c r="L113" i="3" a="1"/>
  <c r="L113" i="3" s="1"/>
  <c r="L114" i="3" a="1"/>
  <c r="L114" i="3" s="1"/>
  <c r="L115" i="3" a="1"/>
  <c r="L115" i="3" s="1"/>
  <c r="L116" i="3" a="1"/>
  <c r="L116" i="3" s="1"/>
  <c r="L117" i="3" a="1"/>
  <c r="L117" i="3" s="1"/>
  <c r="L118" i="3" a="1"/>
  <c r="L118" i="3" s="1"/>
  <c r="L119" i="3" a="1"/>
  <c r="L119" i="3" s="1"/>
  <c r="L120" i="3" a="1"/>
  <c r="L120" i="3" s="1"/>
  <c r="L121" i="3" a="1"/>
  <c r="L121" i="3" s="1"/>
  <c r="L122" i="3" a="1"/>
  <c r="L122" i="3" s="1"/>
  <c r="L123" i="3" a="1"/>
  <c r="L123" i="3" s="1"/>
  <c r="L4" i="3" a="1"/>
  <c r="L4" i="3" s="1"/>
  <c r="M4" i="3" s="1"/>
  <c r="N4" i="3" s="1"/>
  <c r="J4" i="3" s="1"/>
  <c r="M102" i="3"/>
  <c r="N102" i="3" s="1"/>
  <c r="J102" i="3" s="1"/>
  <c r="M103" i="3"/>
  <c r="N103" i="3" s="1"/>
  <c r="J103" i="3" s="1"/>
  <c r="M104" i="3"/>
  <c r="N104" i="3" s="1"/>
  <c r="J104" i="3" s="1"/>
  <c r="M105" i="3"/>
  <c r="N105" i="3" s="1"/>
  <c r="J105" i="3" s="1"/>
  <c r="M106" i="3"/>
  <c r="N106" i="3" s="1"/>
  <c r="J106" i="3" s="1"/>
  <c r="M107" i="3"/>
  <c r="N107" i="3" s="1"/>
  <c r="J107" i="3" s="1"/>
  <c r="M108" i="3"/>
  <c r="N108" i="3" s="1"/>
  <c r="J108" i="3" s="1"/>
  <c r="M109" i="3"/>
  <c r="N109" i="3" s="1"/>
  <c r="J109" i="3" s="1"/>
  <c r="M110" i="3"/>
  <c r="N110" i="3" s="1"/>
  <c r="J110" i="3" s="1"/>
  <c r="M111" i="3"/>
  <c r="N111" i="3" s="1"/>
  <c r="J111" i="3" s="1"/>
  <c r="M112" i="3"/>
  <c r="N112" i="3" s="1"/>
  <c r="J112" i="3" s="1"/>
  <c r="M113" i="3"/>
  <c r="N113" i="3" s="1"/>
  <c r="J113" i="3" s="1"/>
  <c r="M114" i="3"/>
  <c r="N114" i="3" s="1"/>
  <c r="J114" i="3" s="1"/>
  <c r="M115" i="3"/>
  <c r="N115" i="3" s="1"/>
  <c r="J115" i="3" s="1"/>
  <c r="M116" i="3"/>
  <c r="N116" i="3" s="1"/>
  <c r="J116" i="3" s="1"/>
  <c r="M117" i="3"/>
  <c r="N117" i="3" s="1"/>
  <c r="J117" i="3" s="1"/>
  <c r="M118" i="3"/>
  <c r="N118" i="3" s="1"/>
  <c r="J118" i="3" s="1"/>
  <c r="M119" i="3"/>
  <c r="N119" i="3" s="1"/>
  <c r="J119" i="3" s="1"/>
  <c r="M120" i="3"/>
  <c r="N120" i="3" s="1"/>
  <c r="J120" i="3" s="1"/>
  <c r="M121" i="3"/>
  <c r="N121" i="3" s="1"/>
  <c r="J121" i="3" s="1"/>
  <c r="M122" i="3"/>
  <c r="N122" i="3" s="1"/>
  <c r="J122" i="3" s="1"/>
  <c r="M123" i="3"/>
  <c r="N123" i="3" s="1"/>
  <c r="J123" i="3" s="1"/>
  <c r="K3" i="10" a="1"/>
  <c r="K3" i="10" s="1"/>
  <c r="M49" i="3"/>
  <c r="N49" i="3" s="1"/>
  <c r="J49" i="3" s="1"/>
  <c r="M50" i="3"/>
  <c r="N50" i="3" s="1"/>
  <c r="J50" i="3" s="1"/>
  <c r="M51" i="3"/>
  <c r="N51" i="3" s="1"/>
  <c r="J51" i="3" s="1"/>
  <c r="M52" i="3"/>
  <c r="N52" i="3" s="1"/>
  <c r="J52" i="3" s="1"/>
  <c r="M53" i="3"/>
  <c r="N53" i="3" s="1"/>
  <c r="J53" i="3" s="1"/>
  <c r="M54" i="3"/>
  <c r="N54" i="3" s="1"/>
  <c r="J54" i="3" s="1"/>
  <c r="M55" i="3"/>
  <c r="N55" i="3" s="1"/>
  <c r="J55" i="3" s="1"/>
  <c r="M56" i="3"/>
  <c r="N56" i="3" s="1"/>
  <c r="J56" i="3" s="1"/>
  <c r="M57" i="3"/>
  <c r="N57" i="3" s="1"/>
  <c r="J57" i="3" s="1"/>
  <c r="M58" i="3"/>
  <c r="N58" i="3" s="1"/>
  <c r="J58" i="3" s="1"/>
  <c r="M59" i="3"/>
  <c r="N59" i="3" s="1"/>
  <c r="J59" i="3" s="1"/>
  <c r="M60" i="3"/>
  <c r="N60" i="3" s="1"/>
  <c r="J60" i="3" s="1"/>
  <c r="M61" i="3"/>
  <c r="N61" i="3" s="1"/>
  <c r="J61" i="3" s="1"/>
  <c r="M62" i="3"/>
  <c r="N62" i="3" s="1"/>
  <c r="J62" i="3" s="1"/>
  <c r="M63" i="3"/>
  <c r="N63" i="3" s="1"/>
  <c r="J63" i="3" s="1"/>
  <c r="M64" i="3"/>
  <c r="N64" i="3" s="1"/>
  <c r="J64" i="3" s="1"/>
  <c r="M65" i="3"/>
  <c r="N65" i="3" s="1"/>
  <c r="J65" i="3" s="1"/>
  <c r="M66" i="3"/>
  <c r="N66" i="3" s="1"/>
  <c r="J66" i="3" s="1"/>
  <c r="M67" i="3"/>
  <c r="M68" i="3"/>
  <c r="N68" i="3" s="1"/>
  <c r="J68" i="3" s="1"/>
  <c r="M69" i="3"/>
  <c r="N69" i="3" s="1"/>
  <c r="J69" i="3" s="1"/>
  <c r="M70" i="3"/>
  <c r="N70" i="3" s="1"/>
  <c r="J70" i="3" s="1"/>
  <c r="M71" i="3"/>
  <c r="N71" i="3" s="1"/>
  <c r="J71" i="3" s="1"/>
  <c r="M72" i="3"/>
  <c r="N72" i="3" s="1"/>
  <c r="J72" i="3" s="1"/>
  <c r="M73" i="3"/>
  <c r="N73" i="3" s="1"/>
  <c r="J73" i="3" s="1"/>
  <c r="M74" i="3"/>
  <c r="N74" i="3" s="1"/>
  <c r="J74" i="3" s="1"/>
  <c r="M75" i="3"/>
  <c r="N75" i="3" s="1"/>
  <c r="J75" i="3" s="1"/>
  <c r="M76" i="3"/>
  <c r="N76" i="3" s="1"/>
  <c r="J76" i="3" s="1"/>
  <c r="M77" i="3"/>
  <c r="N77" i="3" s="1"/>
  <c r="J77" i="3" s="1"/>
  <c r="M78" i="3"/>
  <c r="N78" i="3" s="1"/>
  <c r="J78" i="3" s="1"/>
  <c r="M79" i="3"/>
  <c r="N79" i="3" s="1"/>
  <c r="J79" i="3" s="1"/>
  <c r="M80" i="3"/>
  <c r="N80" i="3" s="1"/>
  <c r="J80" i="3" s="1"/>
  <c r="M81" i="3"/>
  <c r="N81" i="3" s="1"/>
  <c r="J81" i="3" s="1"/>
  <c r="M82" i="3"/>
  <c r="N82" i="3" s="1"/>
  <c r="J82" i="3" s="1"/>
  <c r="M83" i="3"/>
  <c r="N83" i="3" s="1"/>
  <c r="J83" i="3" s="1"/>
  <c r="M84" i="3"/>
  <c r="N84" i="3" s="1"/>
  <c r="J84" i="3" s="1"/>
  <c r="M85" i="3"/>
  <c r="N85" i="3" s="1"/>
  <c r="J85" i="3" s="1"/>
  <c r="M86" i="3"/>
  <c r="M87" i="3"/>
  <c r="N87" i="3" s="1"/>
  <c r="J87" i="3" s="1"/>
  <c r="M88" i="3"/>
  <c r="N88" i="3" s="1"/>
  <c r="J88" i="3" s="1"/>
  <c r="M89" i="3"/>
  <c r="N89" i="3" s="1"/>
  <c r="J89" i="3" s="1"/>
  <c r="M90" i="3"/>
  <c r="N90" i="3" s="1"/>
  <c r="J90" i="3" s="1"/>
  <c r="M91" i="3"/>
  <c r="N91" i="3" s="1"/>
  <c r="J91" i="3" s="1"/>
  <c r="M92" i="3"/>
  <c r="N92" i="3" s="1"/>
  <c r="J92" i="3" s="1"/>
  <c r="M93" i="3"/>
  <c r="N93" i="3" s="1"/>
  <c r="J93" i="3" s="1"/>
  <c r="M94" i="3"/>
  <c r="N94" i="3" s="1"/>
  <c r="J94" i="3" s="1"/>
  <c r="M95" i="3"/>
  <c r="N95" i="3" s="1"/>
  <c r="J95" i="3" s="1"/>
  <c r="M96" i="3"/>
  <c r="N96" i="3" s="1"/>
  <c r="J96" i="3" s="1"/>
  <c r="M97" i="3"/>
  <c r="N97" i="3" s="1"/>
  <c r="J97" i="3" s="1"/>
  <c r="M98" i="3"/>
  <c r="N98" i="3" s="1"/>
  <c r="J98" i="3" s="1"/>
  <c r="M99" i="3"/>
  <c r="N99" i="3" s="1"/>
  <c r="J99" i="3" s="1"/>
  <c r="M100" i="3"/>
  <c r="N100" i="3" s="1"/>
  <c r="J100" i="3" s="1"/>
  <c r="M101" i="3"/>
  <c r="N101" i="3" s="1"/>
  <c r="J101" i="3" s="1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D2" i="13"/>
  <c r="F19" i="2" s="1"/>
  <c r="M64" i="12"/>
  <c r="M65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4" i="12"/>
  <c r="J101" i="12" a="1"/>
  <c r="J101" i="12" s="1"/>
  <c r="J100" i="12" a="1"/>
  <c r="J100" i="12" s="1"/>
  <c r="F100" i="12" s="1"/>
  <c r="J99" i="12"/>
  <c r="J99" i="12" a="1"/>
  <c r="F99" i="12"/>
  <c r="J98" i="12" a="1"/>
  <c r="J98" i="12" s="1"/>
  <c r="F98" i="12" s="1"/>
  <c r="J97" i="12" a="1"/>
  <c r="J97" i="12" s="1"/>
  <c r="F97" i="12" s="1"/>
  <c r="J96" i="12" a="1"/>
  <c r="J96" i="12" s="1"/>
  <c r="F96" i="12" s="1"/>
  <c r="J95" i="12" a="1"/>
  <c r="J95" i="12" s="1"/>
  <c r="F95" i="12" s="1"/>
  <c r="J94" i="12" a="1"/>
  <c r="J94" i="12" s="1"/>
  <c r="F94" i="12" s="1"/>
  <c r="J93" i="12"/>
  <c r="J93" i="12" a="1"/>
  <c r="F93" i="12"/>
  <c r="J92" i="12" a="1"/>
  <c r="J92" i="12" s="1"/>
  <c r="F92" i="12" s="1"/>
  <c r="J91" i="12" a="1"/>
  <c r="J91" i="12" s="1"/>
  <c r="F91" i="12" s="1"/>
  <c r="J90" i="12" a="1"/>
  <c r="J90" i="12" s="1"/>
  <c r="F90" i="12" s="1"/>
  <c r="J89" i="12" a="1"/>
  <c r="J89" i="12" s="1"/>
  <c r="F89" i="12" s="1"/>
  <c r="J88" i="12" a="1"/>
  <c r="J88" i="12" s="1"/>
  <c r="F88" i="12" s="1"/>
  <c r="J87" i="12" a="1"/>
  <c r="J87" i="12" s="1"/>
  <c r="F87" i="12" s="1"/>
  <c r="J86" i="12" a="1"/>
  <c r="J86" i="12" s="1"/>
  <c r="F86" i="12" s="1"/>
  <c r="J85" i="12" a="1"/>
  <c r="J85" i="12" s="1"/>
  <c r="F85" i="12" s="1"/>
  <c r="J84" i="12" a="1"/>
  <c r="J84" i="12" s="1"/>
  <c r="F84" i="12" s="1"/>
  <c r="J83" i="12" a="1"/>
  <c r="J83" i="12" s="1"/>
  <c r="F83" i="12" s="1"/>
  <c r="J82" i="12" a="1"/>
  <c r="J82" i="12" s="1"/>
  <c r="F82" i="12" s="1"/>
  <c r="J81" i="12" a="1"/>
  <c r="J81" i="12" s="1"/>
  <c r="F81" i="12" s="1"/>
  <c r="J80" i="12" a="1"/>
  <c r="J80" i="12" s="1"/>
  <c r="F80" i="12" s="1"/>
  <c r="J79" i="12" a="1"/>
  <c r="J79" i="12" s="1"/>
  <c r="F79" i="12" s="1"/>
  <c r="J78" i="12" a="1"/>
  <c r="J78" i="12" s="1"/>
  <c r="F78" i="12" s="1"/>
  <c r="J77" i="12" a="1"/>
  <c r="J77" i="12" s="1"/>
  <c r="F77" i="12" s="1"/>
  <c r="J76" i="12" a="1"/>
  <c r="J76" i="12" s="1"/>
  <c r="F76" i="12" s="1"/>
  <c r="J75" i="12" a="1"/>
  <c r="J75" i="12" s="1"/>
  <c r="F75" i="12" s="1"/>
  <c r="J74" i="12" a="1"/>
  <c r="J74" i="12" s="1"/>
  <c r="F74" i="12" s="1"/>
  <c r="J73" i="12"/>
  <c r="F73" i="12" s="1"/>
  <c r="J73" i="12" a="1"/>
  <c r="J72" i="12" a="1"/>
  <c r="J72" i="12" s="1"/>
  <c r="F72" i="12" s="1"/>
  <c r="J71" i="12" a="1"/>
  <c r="J71" i="12" s="1"/>
  <c r="F71" i="12" s="1"/>
  <c r="J70" i="12" a="1"/>
  <c r="J70" i="12" s="1"/>
  <c r="F70" i="12" s="1"/>
  <c r="J69" i="12" a="1"/>
  <c r="J69" i="12" s="1"/>
  <c r="F69" i="12" s="1"/>
  <c r="M69" i="12" s="1"/>
  <c r="J68" i="12" a="1"/>
  <c r="J68" i="12" s="1"/>
  <c r="F68" i="12" s="1"/>
  <c r="M68" i="12" s="1"/>
  <c r="J67" i="12" a="1"/>
  <c r="J67" i="12" s="1"/>
  <c r="F67" i="12" s="1"/>
  <c r="M67" i="12" s="1"/>
  <c r="J66" i="12" a="1"/>
  <c r="J66" i="12" s="1"/>
  <c r="F66" i="12" s="1"/>
  <c r="M66" i="12" s="1"/>
  <c r="J65" i="12" a="1"/>
  <c r="J65" i="12" s="1"/>
  <c r="F65" i="12" s="1"/>
  <c r="J64" i="12" a="1"/>
  <c r="J64" i="12" s="1"/>
  <c r="F64" i="12" s="1"/>
  <c r="J63" i="12" a="1"/>
  <c r="J63" i="12" s="1"/>
  <c r="F63" i="12" s="1"/>
  <c r="M63" i="12" s="1"/>
  <c r="J62" i="12" a="1"/>
  <c r="J62" i="12" s="1"/>
  <c r="F62" i="12" s="1"/>
  <c r="M62" i="12" s="1"/>
  <c r="J61" i="12" a="1"/>
  <c r="J61" i="12" s="1"/>
  <c r="F61" i="12" s="1"/>
  <c r="M61" i="12" s="1"/>
  <c r="J60" i="12" a="1"/>
  <c r="J60" i="12" s="1"/>
  <c r="F60" i="12" s="1"/>
  <c r="M60" i="12" s="1"/>
  <c r="J59" i="12" a="1"/>
  <c r="J59" i="12" s="1"/>
  <c r="F59" i="12" s="1"/>
  <c r="M59" i="12" s="1"/>
  <c r="J58" i="12" a="1"/>
  <c r="J58" i="12" s="1"/>
  <c r="F58" i="12" s="1"/>
  <c r="M58" i="12" s="1"/>
  <c r="J57" i="12" a="1"/>
  <c r="J57" i="12" s="1"/>
  <c r="F57" i="12" s="1"/>
  <c r="M57" i="12" s="1"/>
  <c r="J56" i="12" a="1"/>
  <c r="J56" i="12" s="1"/>
  <c r="F56" i="12" s="1"/>
  <c r="M56" i="12" s="1"/>
  <c r="J55" i="12" a="1"/>
  <c r="J55" i="12" s="1"/>
  <c r="F55" i="12" s="1"/>
  <c r="M55" i="12" s="1"/>
  <c r="J54" i="12" a="1"/>
  <c r="J54" i="12" s="1"/>
  <c r="F54" i="12" s="1"/>
  <c r="M54" i="12" s="1"/>
  <c r="J53" i="12" a="1"/>
  <c r="J53" i="12" s="1"/>
  <c r="F53" i="12" s="1"/>
  <c r="M53" i="12" s="1"/>
  <c r="J52" i="12" a="1"/>
  <c r="J52" i="12" s="1"/>
  <c r="F52" i="12" s="1"/>
  <c r="M52" i="12" s="1"/>
  <c r="J51" i="12" a="1"/>
  <c r="J51" i="12" s="1"/>
  <c r="F51" i="12" s="1"/>
  <c r="M51" i="12" s="1"/>
  <c r="J50" i="12" a="1"/>
  <c r="J50" i="12" s="1"/>
  <c r="F50" i="12" s="1"/>
  <c r="M50" i="12" s="1"/>
  <c r="J49" i="12" a="1"/>
  <c r="J49" i="12" s="1"/>
  <c r="F49" i="12" s="1"/>
  <c r="M49" i="12" s="1"/>
  <c r="J48" i="12" a="1"/>
  <c r="J48" i="12" s="1"/>
  <c r="F48" i="12" s="1"/>
  <c r="M48" i="12" s="1"/>
  <c r="J47" i="12" a="1"/>
  <c r="J47" i="12" s="1"/>
  <c r="F47" i="12" s="1"/>
  <c r="M47" i="12" s="1"/>
  <c r="J46" i="12" a="1"/>
  <c r="J46" i="12" s="1"/>
  <c r="F46" i="12" s="1"/>
  <c r="M46" i="12" s="1"/>
  <c r="J45" i="12" a="1"/>
  <c r="J45" i="12" s="1"/>
  <c r="F45" i="12" s="1"/>
  <c r="M45" i="12" s="1"/>
  <c r="J44" i="12" a="1"/>
  <c r="J44" i="12" s="1"/>
  <c r="F44" i="12" s="1"/>
  <c r="M44" i="12" s="1"/>
  <c r="J43" i="12" a="1"/>
  <c r="J43" i="12" s="1"/>
  <c r="F43" i="12" s="1"/>
  <c r="M43" i="12" s="1"/>
  <c r="J42" i="12" a="1"/>
  <c r="J42" i="12" s="1"/>
  <c r="F42" i="12" s="1"/>
  <c r="M42" i="12" s="1"/>
  <c r="J41" i="12" a="1"/>
  <c r="J41" i="12" s="1"/>
  <c r="F41" i="12" s="1"/>
  <c r="M41" i="12" s="1"/>
  <c r="J40" i="12" a="1"/>
  <c r="J40" i="12" s="1"/>
  <c r="F40" i="12" s="1"/>
  <c r="M40" i="12" s="1"/>
  <c r="J39" i="12" a="1"/>
  <c r="J39" i="12" s="1"/>
  <c r="F39" i="12" s="1"/>
  <c r="M39" i="12" s="1"/>
  <c r="J38" i="12" a="1"/>
  <c r="J38" i="12" s="1"/>
  <c r="F38" i="12" s="1"/>
  <c r="M38" i="12" s="1"/>
  <c r="J37" i="12" a="1"/>
  <c r="J37" i="12" s="1"/>
  <c r="F37" i="12" s="1"/>
  <c r="M37" i="12" s="1"/>
  <c r="J36" i="12" a="1"/>
  <c r="J36" i="12" s="1"/>
  <c r="F36" i="12" s="1"/>
  <c r="M36" i="12" s="1"/>
  <c r="J35" i="12" a="1"/>
  <c r="J35" i="12" s="1"/>
  <c r="F35" i="12" s="1"/>
  <c r="M35" i="12" s="1"/>
  <c r="J34" i="12" a="1"/>
  <c r="J34" i="12" s="1"/>
  <c r="F34" i="12" s="1"/>
  <c r="M34" i="12" s="1"/>
  <c r="J33" i="12" a="1"/>
  <c r="J33" i="12" s="1"/>
  <c r="F33" i="12" s="1"/>
  <c r="M33" i="12" s="1"/>
  <c r="J32" i="12" a="1"/>
  <c r="J32" i="12" s="1"/>
  <c r="F32" i="12" s="1"/>
  <c r="M32" i="12" s="1"/>
  <c r="J31" i="12" a="1"/>
  <c r="J31" i="12" s="1"/>
  <c r="F31" i="12" s="1"/>
  <c r="M31" i="12" s="1"/>
  <c r="J30" i="12" a="1"/>
  <c r="J30" i="12" s="1"/>
  <c r="F30" i="12" s="1"/>
  <c r="M30" i="12" s="1"/>
  <c r="J29" i="12" a="1"/>
  <c r="J29" i="12" s="1"/>
  <c r="F29" i="12" s="1"/>
  <c r="M29" i="12" s="1"/>
  <c r="J28" i="12" a="1"/>
  <c r="J28" i="12" s="1"/>
  <c r="F28" i="12" s="1"/>
  <c r="M28" i="12" s="1"/>
  <c r="J27" i="12" a="1"/>
  <c r="J27" i="12" s="1"/>
  <c r="F27" i="12" s="1"/>
  <c r="M27" i="12" s="1"/>
  <c r="J26" i="12" a="1"/>
  <c r="J26" i="12" s="1"/>
  <c r="F26" i="12" s="1"/>
  <c r="M26" i="12" s="1"/>
  <c r="J25" i="12" a="1"/>
  <c r="J25" i="12" s="1"/>
  <c r="F25" i="12" s="1"/>
  <c r="M25" i="12" s="1"/>
  <c r="J24" i="12" a="1"/>
  <c r="J24" i="12" s="1"/>
  <c r="F24" i="12" s="1"/>
  <c r="M24" i="12" s="1"/>
  <c r="J23" i="12" a="1"/>
  <c r="J23" i="12" s="1"/>
  <c r="F23" i="12" s="1"/>
  <c r="M23" i="12" s="1"/>
  <c r="J22" i="12" a="1"/>
  <c r="J22" i="12" s="1"/>
  <c r="F22" i="12" s="1"/>
  <c r="M22" i="12" s="1"/>
  <c r="J21" i="12" a="1"/>
  <c r="J21" i="12" s="1"/>
  <c r="F21" i="12" s="1"/>
  <c r="M21" i="12" s="1"/>
  <c r="J20" i="12" a="1"/>
  <c r="J20" i="12" s="1"/>
  <c r="F20" i="12" s="1"/>
  <c r="M20" i="12" s="1"/>
  <c r="J19" i="12" a="1"/>
  <c r="J19" i="12" s="1"/>
  <c r="F19" i="12" s="1"/>
  <c r="M19" i="12" s="1"/>
  <c r="J18" i="12" a="1"/>
  <c r="J18" i="12" s="1"/>
  <c r="F18" i="12" s="1"/>
  <c r="M18" i="12" s="1"/>
  <c r="J17" i="12" a="1"/>
  <c r="J17" i="12" s="1"/>
  <c r="F17" i="12" s="1"/>
  <c r="M17" i="12" s="1"/>
  <c r="J16" i="12" a="1"/>
  <c r="J16" i="12" s="1"/>
  <c r="F16" i="12" s="1"/>
  <c r="M16" i="12" s="1"/>
  <c r="J15" i="12" a="1"/>
  <c r="J15" i="12" s="1"/>
  <c r="F15" i="12" s="1"/>
  <c r="M15" i="12" s="1"/>
  <c r="J14" i="12" a="1"/>
  <c r="J14" i="12" s="1"/>
  <c r="F14" i="12" s="1"/>
  <c r="M14" i="12" s="1"/>
  <c r="J13" i="12" a="1"/>
  <c r="J13" i="12" s="1"/>
  <c r="F13" i="12" s="1"/>
  <c r="M13" i="12" s="1"/>
  <c r="J12" i="12" a="1"/>
  <c r="J12" i="12" s="1"/>
  <c r="F12" i="12" s="1"/>
  <c r="M12" i="12" s="1"/>
  <c r="J11" i="12" a="1"/>
  <c r="J11" i="12" s="1"/>
  <c r="F11" i="12" s="1"/>
  <c r="M11" i="12" s="1"/>
  <c r="J10" i="12" a="1"/>
  <c r="J10" i="12" s="1"/>
  <c r="F10" i="12" s="1"/>
  <c r="M10" i="12" s="1"/>
  <c r="J9" i="12" a="1"/>
  <c r="J9" i="12" s="1"/>
  <c r="F9" i="12" s="1"/>
  <c r="M9" i="12" s="1"/>
  <c r="J8" i="12" a="1"/>
  <c r="J8" i="12" s="1"/>
  <c r="F8" i="12" s="1"/>
  <c r="M8" i="12" s="1"/>
  <c r="J7" i="12" a="1"/>
  <c r="J7" i="12" s="1"/>
  <c r="F7" i="12" s="1"/>
  <c r="M7" i="12" s="1"/>
  <c r="J6" i="12" a="1"/>
  <c r="J6" i="12" s="1"/>
  <c r="F6" i="12" s="1"/>
  <c r="M6" i="12" s="1"/>
  <c r="J5" i="12" a="1"/>
  <c r="J5" i="12" s="1"/>
  <c r="F5" i="12" s="1"/>
  <c r="M5" i="12" s="1"/>
  <c r="J4" i="12" a="1"/>
  <c r="J4" i="12" s="1"/>
  <c r="F4" i="12" s="1"/>
  <c r="J5" i="11" a="1"/>
  <c r="J5" i="11" s="1"/>
  <c r="G5" i="11" s="1"/>
  <c r="J6" i="11" a="1"/>
  <c r="J6" i="11" s="1"/>
  <c r="G6" i="11" s="1"/>
  <c r="J7" i="11" a="1"/>
  <c r="J7" i="11"/>
  <c r="G7" i="11" s="1"/>
  <c r="J8" i="11" a="1"/>
  <c r="J8" i="11"/>
  <c r="G8" i="11" s="1"/>
  <c r="J9" i="11" a="1"/>
  <c r="J9" i="11" s="1"/>
  <c r="G9" i="11" s="1"/>
  <c r="J10" i="11" a="1"/>
  <c r="J10" i="11"/>
  <c r="G10" i="11" s="1"/>
  <c r="J11" i="11" a="1"/>
  <c r="J11" i="11"/>
  <c r="G11" i="11" s="1"/>
  <c r="J12" i="11" a="1"/>
  <c r="J12" i="11"/>
  <c r="G12" i="11" s="1"/>
  <c r="J13" i="11" a="1"/>
  <c r="J13" i="11" s="1"/>
  <c r="G13" i="11" s="1"/>
  <c r="J14" i="11" a="1"/>
  <c r="J14" i="11" s="1"/>
  <c r="G14" i="11" s="1"/>
  <c r="J15" i="11" a="1"/>
  <c r="J15" i="11" s="1"/>
  <c r="G15" i="11" s="1"/>
  <c r="J16" i="11" a="1"/>
  <c r="J16" i="11"/>
  <c r="J17" i="11" a="1"/>
  <c r="J17" i="11"/>
  <c r="J18" i="11" a="1"/>
  <c r="J18" i="11"/>
  <c r="J19" i="11" a="1"/>
  <c r="J19" i="11" s="1"/>
  <c r="G19" i="11" s="1"/>
  <c r="J20" i="11" a="1"/>
  <c r="J20" i="11"/>
  <c r="J21" i="11" a="1"/>
  <c r="J21" i="11"/>
  <c r="J22" i="11" a="1"/>
  <c r="J22" i="11"/>
  <c r="G22" i="11" s="1"/>
  <c r="J23" i="11" a="1"/>
  <c r="J23" i="11"/>
  <c r="G23" i="11" s="1"/>
  <c r="J24" i="11" a="1"/>
  <c r="J24" i="11"/>
  <c r="G24" i="11" s="1"/>
  <c r="J25" i="11" a="1"/>
  <c r="J25" i="11" s="1"/>
  <c r="G25" i="11" s="1"/>
  <c r="J26" i="11" a="1"/>
  <c r="J26" i="11"/>
  <c r="J27" i="11" a="1"/>
  <c r="J27" i="11"/>
  <c r="G27" i="11" s="1"/>
  <c r="J28" i="11" a="1"/>
  <c r="J28" i="11"/>
  <c r="G28" i="11" s="1"/>
  <c r="J29" i="11" a="1"/>
  <c r="J29" i="11" s="1"/>
  <c r="G29" i="11" s="1"/>
  <c r="J30" i="11" a="1"/>
  <c r="J30" i="11"/>
  <c r="J31" i="11" a="1"/>
  <c r="J31" i="11"/>
  <c r="G31" i="11" s="1"/>
  <c r="J32" i="11" a="1"/>
  <c r="J32" i="11"/>
  <c r="G32" i="11" s="1"/>
  <c r="J33" i="11" a="1"/>
  <c r="J33" i="11"/>
  <c r="G33" i="11" s="1"/>
  <c r="J34" i="11" a="1"/>
  <c r="J34" i="11"/>
  <c r="G34" i="11" s="1"/>
  <c r="J35" i="11" a="1"/>
  <c r="J35" i="11" s="1"/>
  <c r="G35" i="11" s="1"/>
  <c r="J36" i="11" a="1"/>
  <c r="J36" i="11"/>
  <c r="J37" i="11" a="1"/>
  <c r="J37" i="11"/>
  <c r="J38" i="11" a="1"/>
  <c r="J38" i="11"/>
  <c r="J39" i="11" a="1"/>
  <c r="J39" i="11" s="1"/>
  <c r="G39" i="11" s="1"/>
  <c r="J40" i="11" a="1"/>
  <c r="J40" i="11"/>
  <c r="J41" i="11" a="1"/>
  <c r="J41" i="11"/>
  <c r="G41" i="11" s="1"/>
  <c r="J42" i="11" a="1"/>
  <c r="J42" i="11"/>
  <c r="G42" i="11" s="1"/>
  <c r="J43" i="11" a="1"/>
  <c r="J43" i="11"/>
  <c r="G43" i="11" s="1"/>
  <c r="J44" i="11" a="1"/>
  <c r="J44" i="11"/>
  <c r="G44" i="11" s="1"/>
  <c r="J45" i="11" a="1"/>
  <c r="J45" i="11" s="1"/>
  <c r="G45" i="11" s="1"/>
  <c r="J46" i="11" a="1"/>
  <c r="J46" i="11"/>
  <c r="J47" i="11" a="1"/>
  <c r="J47" i="11"/>
  <c r="G47" i="11" s="1"/>
  <c r="J48" i="11" a="1"/>
  <c r="J48" i="11"/>
  <c r="G48" i="11" s="1"/>
  <c r="J49" i="11" a="1"/>
  <c r="J49" i="11" s="1"/>
  <c r="G49" i="11" s="1"/>
  <c r="J50" i="11" a="1"/>
  <c r="J50" i="11"/>
  <c r="J51" i="11" a="1"/>
  <c r="J51" i="11"/>
  <c r="G51" i="11" s="1"/>
  <c r="J52" i="11" a="1"/>
  <c r="J52" i="11"/>
  <c r="G52" i="11" s="1"/>
  <c r="J53" i="11" a="1"/>
  <c r="J53" i="11"/>
  <c r="G53" i="11" s="1"/>
  <c r="J54" i="11" a="1"/>
  <c r="J54" i="11"/>
  <c r="G54" i="11" s="1"/>
  <c r="J55" i="11" a="1"/>
  <c r="J55" i="11" s="1"/>
  <c r="G55" i="11" s="1"/>
  <c r="J56" i="11" a="1"/>
  <c r="J56" i="11"/>
  <c r="J57" i="11" a="1"/>
  <c r="J57" i="11"/>
  <c r="J58" i="11" a="1"/>
  <c r="J58" i="11"/>
  <c r="J59" i="11" a="1"/>
  <c r="J59" i="11" s="1"/>
  <c r="G59" i="11" s="1"/>
  <c r="J60" i="11" a="1"/>
  <c r="J60" i="11"/>
  <c r="J61" i="11" a="1"/>
  <c r="J61" i="11"/>
  <c r="J62" i="11" a="1"/>
  <c r="J62" i="11"/>
  <c r="G62" i="11" s="1"/>
  <c r="J63" i="11" a="1"/>
  <c r="J63" i="11"/>
  <c r="G63" i="11" s="1"/>
  <c r="J64" i="11" a="1"/>
  <c r="J64" i="11"/>
  <c r="G64" i="11" s="1"/>
  <c r="J65" i="11" a="1"/>
  <c r="J65" i="11" s="1"/>
  <c r="G65" i="11" s="1"/>
  <c r="J66" i="11" a="1"/>
  <c r="J66" i="11"/>
  <c r="J67" i="11" a="1"/>
  <c r="J67" i="11"/>
  <c r="G67" i="11" s="1"/>
  <c r="J68" i="11" a="1"/>
  <c r="J68" i="11"/>
  <c r="G68" i="11" s="1"/>
  <c r="J69" i="11" a="1"/>
  <c r="J69" i="11" s="1"/>
  <c r="G69" i="11" s="1"/>
  <c r="J70" i="11" a="1"/>
  <c r="J70" i="11"/>
  <c r="J71" i="11" a="1"/>
  <c r="J71" i="11"/>
  <c r="G71" i="11" s="1"/>
  <c r="J72" i="11" a="1"/>
  <c r="J72" i="11"/>
  <c r="G72" i="11" s="1"/>
  <c r="J73" i="11" a="1"/>
  <c r="J73" i="11"/>
  <c r="G73" i="11" s="1"/>
  <c r="J74" i="11" a="1"/>
  <c r="J74" i="11" s="1"/>
  <c r="G74" i="11" s="1"/>
  <c r="J75" i="11" a="1"/>
  <c r="J75" i="11" s="1"/>
  <c r="G75" i="11" s="1"/>
  <c r="J76" i="11" a="1"/>
  <c r="J76" i="11"/>
  <c r="J77" i="11" a="1"/>
  <c r="J77" i="11"/>
  <c r="J78" i="11" a="1"/>
  <c r="J78" i="11"/>
  <c r="J79" i="11" a="1"/>
  <c r="J79" i="11" s="1"/>
  <c r="G79" i="11" s="1"/>
  <c r="J80" i="11" a="1"/>
  <c r="J80" i="11"/>
  <c r="J81" i="11" a="1"/>
  <c r="J81" i="11"/>
  <c r="J82" i="11" a="1"/>
  <c r="J82" i="11"/>
  <c r="G82" i="11" s="1"/>
  <c r="J83" i="11" a="1"/>
  <c r="J83" i="11"/>
  <c r="G83" i="11" s="1"/>
  <c r="J84" i="11" a="1"/>
  <c r="J84" i="11"/>
  <c r="G84" i="11" s="1"/>
  <c r="J85" i="11" a="1"/>
  <c r="J85" i="11" s="1"/>
  <c r="G85" i="11" s="1"/>
  <c r="J86" i="11" a="1"/>
  <c r="J86" i="11"/>
  <c r="J87" i="11" a="1"/>
  <c r="J87" i="11"/>
  <c r="G87" i="11" s="1"/>
  <c r="J88" i="11" a="1"/>
  <c r="J88" i="11"/>
  <c r="G88" i="11" s="1"/>
  <c r="J89" i="11" a="1"/>
  <c r="J89" i="11" s="1"/>
  <c r="G89" i="11" s="1"/>
  <c r="J90" i="11" a="1"/>
  <c r="J90" i="11"/>
  <c r="J91" i="11" a="1"/>
  <c r="J91" i="11"/>
  <c r="G91" i="11" s="1"/>
  <c r="J92" i="11" a="1"/>
  <c r="J92" i="11"/>
  <c r="G92" i="11" s="1"/>
  <c r="J93" i="11" a="1"/>
  <c r="J93" i="11"/>
  <c r="G93" i="11" s="1"/>
  <c r="J94" i="11" a="1"/>
  <c r="J94" i="11"/>
  <c r="G94" i="11" s="1"/>
  <c r="J95" i="11" a="1"/>
  <c r="J95" i="11" s="1"/>
  <c r="G95" i="11" s="1"/>
  <c r="J96" i="11" a="1"/>
  <c r="J96" i="11"/>
  <c r="J97" i="11" a="1"/>
  <c r="J97" i="11"/>
  <c r="J98" i="11" a="1"/>
  <c r="J98" i="11"/>
  <c r="J99" i="11" a="1"/>
  <c r="J99" i="11" s="1"/>
  <c r="G99" i="11" s="1"/>
  <c r="J100" i="11" a="1"/>
  <c r="J100" i="11"/>
  <c r="J4" i="11" a="1"/>
  <c r="J4" i="11"/>
  <c r="G4" i="11"/>
  <c r="J101" i="11" a="1"/>
  <c r="J101" i="11" s="1"/>
  <c r="G101" i="11" s="1"/>
  <c r="G100" i="11"/>
  <c r="G98" i="11"/>
  <c r="G97" i="11"/>
  <c r="G96" i="11"/>
  <c r="G90" i="11"/>
  <c r="G86" i="11"/>
  <c r="G81" i="11"/>
  <c r="G80" i="11"/>
  <c r="G78" i="11"/>
  <c r="G77" i="11"/>
  <c r="G76" i="11"/>
  <c r="G70" i="11"/>
  <c r="G66" i="11"/>
  <c r="G61" i="11"/>
  <c r="G60" i="11"/>
  <c r="G58" i="11"/>
  <c r="G57" i="11"/>
  <c r="G56" i="11"/>
  <c r="G50" i="11"/>
  <c r="G46" i="11"/>
  <c r="G40" i="11"/>
  <c r="G38" i="11"/>
  <c r="G37" i="11"/>
  <c r="G36" i="11"/>
  <c r="G30" i="11"/>
  <c r="G26" i="11"/>
  <c r="G21" i="11"/>
  <c r="G20" i="11"/>
  <c r="G18" i="11"/>
  <c r="G17" i="11"/>
  <c r="G16" i="11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5" i="10"/>
  <c r="K101" i="10" a="1"/>
  <c r="K101" i="10" s="1"/>
  <c r="K100" i="10" a="1"/>
  <c r="K100" i="10" s="1"/>
  <c r="K99" i="10" a="1"/>
  <c r="K99" i="10" s="1"/>
  <c r="K98" i="10" a="1"/>
  <c r="K98" i="10" s="1"/>
  <c r="K97" i="10" a="1"/>
  <c r="K97" i="10" s="1"/>
  <c r="K96" i="10" a="1"/>
  <c r="K96" i="10" s="1"/>
  <c r="K95" i="10" a="1"/>
  <c r="K95" i="10" s="1"/>
  <c r="K94" i="10" a="1"/>
  <c r="K94" i="10" s="1"/>
  <c r="K93" i="10" a="1"/>
  <c r="K93" i="10" s="1"/>
  <c r="K92" i="10" a="1"/>
  <c r="K92" i="10" s="1"/>
  <c r="K91" i="10"/>
  <c r="K91" i="10" a="1"/>
  <c r="K90" i="10" a="1"/>
  <c r="K90" i="10" s="1"/>
  <c r="K89" i="10" a="1"/>
  <c r="K89" i="10" s="1"/>
  <c r="K88" i="10"/>
  <c r="K88" i="10" a="1"/>
  <c r="K87" i="10" a="1"/>
  <c r="K87" i="10" s="1"/>
  <c r="K86" i="10" a="1"/>
  <c r="K86" i="10" s="1"/>
  <c r="K85" i="10"/>
  <c r="K85" i="10" a="1"/>
  <c r="K84" i="10" a="1"/>
  <c r="K84" i="10" s="1"/>
  <c r="K83" i="10" a="1"/>
  <c r="K83" i="10" s="1"/>
  <c r="K82" i="10" a="1"/>
  <c r="K82" i="10" s="1"/>
  <c r="K81" i="10" a="1"/>
  <c r="K81" i="10" s="1"/>
  <c r="K80" i="10" a="1"/>
  <c r="K80" i="10" s="1"/>
  <c r="K79" i="10" a="1"/>
  <c r="K79" i="10" s="1"/>
  <c r="K78" i="10" a="1"/>
  <c r="K78" i="10" s="1"/>
  <c r="K77" i="10" a="1"/>
  <c r="K77" i="10" s="1"/>
  <c r="K76" i="10" a="1"/>
  <c r="K76" i="10" s="1"/>
  <c r="K75" i="10" a="1"/>
  <c r="K75" i="10" s="1"/>
  <c r="K74" i="10" a="1"/>
  <c r="K74" i="10" s="1"/>
  <c r="K73" i="10" a="1"/>
  <c r="K73" i="10" s="1"/>
  <c r="K72" i="10" a="1"/>
  <c r="K72" i="10" s="1"/>
  <c r="K71" i="10"/>
  <c r="K71" i="10" a="1"/>
  <c r="K70" i="10" a="1"/>
  <c r="K70" i="10" s="1"/>
  <c r="K69" i="10" a="1"/>
  <c r="K69" i="10" s="1"/>
  <c r="K68" i="10"/>
  <c r="K68" i="10" a="1"/>
  <c r="K67" i="10" a="1"/>
  <c r="K67" i="10" s="1"/>
  <c r="K66" i="10" a="1"/>
  <c r="K66" i="10" s="1"/>
  <c r="K65" i="10"/>
  <c r="K65" i="10" a="1"/>
  <c r="K64" i="10" a="1"/>
  <c r="K64" i="10" s="1"/>
  <c r="K63" i="10" a="1"/>
  <c r="K63" i="10" s="1"/>
  <c r="K62" i="10" a="1"/>
  <c r="K62" i="10" s="1"/>
  <c r="K61" i="10" a="1"/>
  <c r="K61" i="10" s="1"/>
  <c r="K60" i="10" a="1"/>
  <c r="K60" i="10" s="1"/>
  <c r="K59" i="10" a="1"/>
  <c r="K59" i="10" s="1"/>
  <c r="K58" i="10" a="1"/>
  <c r="K58" i="10" s="1"/>
  <c r="K57" i="10" a="1"/>
  <c r="K57" i="10" s="1"/>
  <c r="K56" i="10" a="1"/>
  <c r="K56" i="10" s="1"/>
  <c r="K55" i="10" a="1"/>
  <c r="K55" i="10" s="1"/>
  <c r="K54" i="10" a="1"/>
  <c r="K54" i="10" s="1"/>
  <c r="K53" i="10" a="1"/>
  <c r="K53" i="10" s="1"/>
  <c r="K52" i="10" a="1"/>
  <c r="K52" i="10" s="1"/>
  <c r="K51" i="10"/>
  <c r="K51" i="10" a="1"/>
  <c r="K50" i="10" a="1"/>
  <c r="K50" i="10" s="1"/>
  <c r="K49" i="10" a="1"/>
  <c r="K49" i="10" s="1"/>
  <c r="K48" i="10"/>
  <c r="K48" i="10" a="1"/>
  <c r="K47" i="10" a="1"/>
  <c r="K47" i="10" s="1"/>
  <c r="K46" i="10" a="1"/>
  <c r="K46" i="10" s="1"/>
  <c r="K45" i="10"/>
  <c r="K45" i="10" a="1"/>
  <c r="K44" i="10" a="1"/>
  <c r="K44" i="10" s="1"/>
  <c r="K43" i="10" a="1"/>
  <c r="K43" i="10" s="1"/>
  <c r="K42" i="10" a="1"/>
  <c r="K42" i="10" s="1"/>
  <c r="K41" i="10" a="1"/>
  <c r="K41" i="10" s="1"/>
  <c r="K40" i="10" a="1"/>
  <c r="K40" i="10" s="1"/>
  <c r="K39" i="10" a="1"/>
  <c r="K39" i="10" s="1"/>
  <c r="K38" i="10" a="1"/>
  <c r="K38" i="10" s="1"/>
  <c r="K37" i="10" a="1"/>
  <c r="K37" i="10" s="1"/>
  <c r="K36" i="10" a="1"/>
  <c r="K36" i="10" s="1"/>
  <c r="K35" i="10" a="1"/>
  <c r="K35" i="10" s="1"/>
  <c r="K34" i="10" a="1"/>
  <c r="K34" i="10" s="1"/>
  <c r="K33" i="10" a="1"/>
  <c r="K33" i="10" s="1"/>
  <c r="K32" i="10" a="1"/>
  <c r="K32" i="10" s="1"/>
  <c r="K31" i="10"/>
  <c r="K31" i="10" a="1"/>
  <c r="K30" i="10" a="1"/>
  <c r="K30" i="10" s="1"/>
  <c r="K29" i="10" a="1"/>
  <c r="K29" i="10" s="1"/>
  <c r="K28" i="10"/>
  <c r="K28" i="10" a="1"/>
  <c r="K27" i="10" a="1"/>
  <c r="K27" i="10" s="1"/>
  <c r="K26" i="10" a="1"/>
  <c r="K26" i="10" s="1"/>
  <c r="K25" i="10"/>
  <c r="K25" i="10" a="1"/>
  <c r="K24" i="10" a="1"/>
  <c r="K24" i="10" s="1"/>
  <c r="K23" i="10" a="1"/>
  <c r="K23" i="10" s="1"/>
  <c r="K22" i="10" a="1"/>
  <c r="K22" i="10" s="1"/>
  <c r="K21" i="10" a="1"/>
  <c r="K21" i="10" s="1"/>
  <c r="K20" i="10" a="1"/>
  <c r="K20" i="10" s="1"/>
  <c r="K19" i="10" a="1"/>
  <c r="K19" i="10" s="1"/>
  <c r="K18" i="10" a="1"/>
  <c r="K18" i="10" s="1"/>
  <c r="K17" i="10" a="1"/>
  <c r="K17" i="10" s="1"/>
  <c r="K16" i="10" a="1"/>
  <c r="K16" i="10" s="1"/>
  <c r="K15" i="10" a="1"/>
  <c r="K15" i="10" s="1"/>
  <c r="K14" i="10" a="1"/>
  <c r="K14" i="10" s="1"/>
  <c r="K13" i="10" a="1"/>
  <c r="K13" i="10" s="1"/>
  <c r="H13" i="10" s="1"/>
  <c r="K12" i="10" a="1"/>
  <c r="K12" i="10" s="1"/>
  <c r="H12" i="10" s="1"/>
  <c r="K11" i="10" a="1"/>
  <c r="K11" i="10" s="1"/>
  <c r="H11" i="10" s="1"/>
  <c r="K10" i="10" a="1"/>
  <c r="K10" i="10" s="1"/>
  <c r="H10" i="10" s="1"/>
  <c r="K9" i="10" a="1"/>
  <c r="K9" i="10" s="1"/>
  <c r="H9" i="10" s="1"/>
  <c r="K8" i="10" a="1"/>
  <c r="K8" i="10" s="1"/>
  <c r="H8" i="10" s="1"/>
  <c r="O9" i="10" s="1"/>
  <c r="K7" i="10" a="1"/>
  <c r="K7" i="10" s="1"/>
  <c r="H7" i="10" s="1"/>
  <c r="K6" i="10" a="1"/>
  <c r="K6" i="10" s="1"/>
  <c r="K5" i="10" a="1"/>
  <c r="K5" i="10" s="1"/>
  <c r="K2" i="10" a="1"/>
  <c r="K2" i="10" s="1"/>
  <c r="K72" i="9" a="1"/>
  <c r="K72" i="9" s="1"/>
  <c r="K71" i="9" a="1"/>
  <c r="K71" i="9" s="1"/>
  <c r="I30" i="8"/>
  <c r="I31" i="8"/>
  <c r="I32" i="8"/>
  <c r="I34" i="8"/>
  <c r="I65" i="8"/>
  <c r="I66" i="8"/>
  <c r="I67" i="8"/>
  <c r="I68" i="8"/>
  <c r="I69" i="8"/>
  <c r="I70" i="8"/>
  <c r="I75" i="8"/>
  <c r="I76" i="8"/>
  <c r="I85" i="8"/>
  <c r="M4" i="8" a="1"/>
  <c r="M4" i="8" s="1"/>
  <c r="K4" i="8" s="1" a="1"/>
  <c r="K4" i="8" s="1"/>
  <c r="L4" i="8" s="1"/>
  <c r="G4" i="8" s="1"/>
  <c r="M101" i="8" a="1"/>
  <c r="M101" i="8" s="1"/>
  <c r="K101" i="8" s="1" a="1"/>
  <c r="K101" i="8" s="1"/>
  <c r="J101" i="8" s="1"/>
  <c r="I101" i="8" s="1"/>
  <c r="M100" i="8" a="1"/>
  <c r="M100" i="8" s="1"/>
  <c r="K100" i="8" s="1" a="1"/>
  <c r="K100" i="8" s="1"/>
  <c r="J100" i="8" s="1"/>
  <c r="I100" i="8" s="1"/>
  <c r="M99" i="8" a="1"/>
  <c r="M99" i="8" s="1"/>
  <c r="K99" i="8" s="1" a="1"/>
  <c r="K99" i="8" s="1"/>
  <c r="J99" i="8" s="1"/>
  <c r="I99" i="8" s="1"/>
  <c r="M98" i="8" a="1"/>
  <c r="M98" i="8" s="1"/>
  <c r="K98" i="8" s="1" a="1"/>
  <c r="K98" i="8" s="1"/>
  <c r="J98" i="8" s="1"/>
  <c r="I98" i="8" s="1"/>
  <c r="M97" i="8" a="1"/>
  <c r="M97" i="8" s="1"/>
  <c r="K97" i="8" s="1" a="1"/>
  <c r="K97" i="8" s="1"/>
  <c r="J97" i="8" s="1"/>
  <c r="I97" i="8" s="1"/>
  <c r="M96" i="8" a="1"/>
  <c r="M96" i="8" s="1"/>
  <c r="K96" i="8" s="1" a="1"/>
  <c r="K96" i="8" s="1"/>
  <c r="J96" i="8" s="1"/>
  <c r="I96" i="8" s="1"/>
  <c r="M95" i="8" a="1"/>
  <c r="M95" i="8" s="1"/>
  <c r="K95" i="8" s="1" a="1"/>
  <c r="K95" i="8" s="1"/>
  <c r="J95" i="8" s="1"/>
  <c r="I95" i="8" s="1"/>
  <c r="M94" i="8" a="1"/>
  <c r="M94" i="8" s="1"/>
  <c r="K94" i="8" s="1" a="1"/>
  <c r="K94" i="8" s="1"/>
  <c r="J94" i="8" s="1"/>
  <c r="I94" i="8" s="1"/>
  <c r="M93" i="8" a="1"/>
  <c r="M93" i="8" s="1"/>
  <c r="K93" i="8" s="1" a="1"/>
  <c r="K93" i="8" s="1"/>
  <c r="J93" i="8" s="1"/>
  <c r="I93" i="8" s="1"/>
  <c r="M92" i="8" a="1"/>
  <c r="M92" i="8" s="1"/>
  <c r="K92" i="8" s="1" a="1"/>
  <c r="K92" i="8" s="1"/>
  <c r="J92" i="8" s="1"/>
  <c r="I92" i="8" s="1"/>
  <c r="M91" i="8" a="1"/>
  <c r="M91" i="8" s="1"/>
  <c r="K91" i="8" s="1" a="1"/>
  <c r="K91" i="8" s="1"/>
  <c r="J91" i="8" s="1"/>
  <c r="I91" i="8" s="1"/>
  <c r="M90" i="8" a="1"/>
  <c r="M90" i="8" s="1"/>
  <c r="K90" i="8" s="1" a="1"/>
  <c r="K90" i="8" s="1"/>
  <c r="J90" i="8" s="1"/>
  <c r="I90" i="8" s="1"/>
  <c r="M89" i="8" a="1"/>
  <c r="M89" i="8" s="1"/>
  <c r="K89" i="8" s="1" a="1"/>
  <c r="K89" i="8" s="1"/>
  <c r="J89" i="8" s="1"/>
  <c r="I89" i="8" s="1"/>
  <c r="M88" i="8" a="1"/>
  <c r="M88" i="8" s="1"/>
  <c r="K88" i="8" s="1" a="1"/>
  <c r="K88" i="8" s="1"/>
  <c r="J88" i="8" s="1"/>
  <c r="I88" i="8" s="1"/>
  <c r="M87" i="8" a="1"/>
  <c r="M87" i="8" s="1"/>
  <c r="K87" i="8" s="1" a="1"/>
  <c r="K87" i="8" s="1"/>
  <c r="J87" i="8" s="1"/>
  <c r="I87" i="8" s="1"/>
  <c r="M86" i="8" a="1"/>
  <c r="M86" i="8" s="1"/>
  <c r="K86" i="8" s="1" a="1"/>
  <c r="K86" i="8" s="1"/>
  <c r="J86" i="8" s="1"/>
  <c r="I86" i="8" s="1"/>
  <c r="M85" i="8" a="1"/>
  <c r="M85" i="8" s="1"/>
  <c r="K85" i="8" s="1" a="1"/>
  <c r="K85" i="8" s="1"/>
  <c r="J85" i="8" s="1"/>
  <c r="M84" i="8" a="1"/>
  <c r="M84" i="8" s="1"/>
  <c r="K84" i="8" s="1" a="1"/>
  <c r="K84" i="8" s="1"/>
  <c r="J84" i="8" s="1"/>
  <c r="I84" i="8" s="1"/>
  <c r="M83" i="8" a="1"/>
  <c r="M83" i="8" s="1"/>
  <c r="K83" i="8" s="1" a="1"/>
  <c r="K83" i="8" s="1"/>
  <c r="J83" i="8" s="1"/>
  <c r="I83" i="8" s="1"/>
  <c r="M82" i="8" a="1"/>
  <c r="M82" i="8" s="1"/>
  <c r="K82" i="8" s="1" a="1"/>
  <c r="K82" i="8" s="1"/>
  <c r="J82" i="8" s="1"/>
  <c r="I82" i="8" s="1"/>
  <c r="M81" i="8" a="1"/>
  <c r="M81" i="8" s="1"/>
  <c r="K81" i="8" s="1" a="1"/>
  <c r="K81" i="8" s="1"/>
  <c r="J81" i="8" s="1"/>
  <c r="I81" i="8" s="1"/>
  <c r="M80" i="8" a="1"/>
  <c r="M80" i="8" s="1"/>
  <c r="K80" i="8" s="1" a="1"/>
  <c r="K80" i="8" s="1"/>
  <c r="J80" i="8" s="1"/>
  <c r="I80" i="8" s="1"/>
  <c r="M79" i="8" a="1"/>
  <c r="M79" i="8" s="1"/>
  <c r="K79" i="8" s="1" a="1"/>
  <c r="K79" i="8" s="1"/>
  <c r="J79" i="8" s="1"/>
  <c r="I79" i="8" s="1"/>
  <c r="M78" i="8" a="1"/>
  <c r="M78" i="8" s="1"/>
  <c r="K78" i="8" s="1" a="1"/>
  <c r="K78" i="8" s="1"/>
  <c r="J78" i="8" s="1"/>
  <c r="I78" i="8" s="1"/>
  <c r="M77" i="8" a="1"/>
  <c r="M77" i="8" s="1"/>
  <c r="K77" i="8" s="1" a="1"/>
  <c r="K77" i="8" s="1"/>
  <c r="J77" i="8" s="1"/>
  <c r="I77" i="8" s="1"/>
  <c r="M76" i="8" a="1"/>
  <c r="M76" i="8" s="1"/>
  <c r="K76" i="8" s="1" a="1"/>
  <c r="K76" i="8" s="1"/>
  <c r="J76" i="8" s="1"/>
  <c r="M75" i="8" a="1"/>
  <c r="M75" i="8" s="1"/>
  <c r="K75" i="8" s="1" a="1"/>
  <c r="K75" i="8" s="1"/>
  <c r="J75" i="8" s="1"/>
  <c r="M74" i="8" a="1"/>
  <c r="M74" i="8" s="1"/>
  <c r="K74" i="8" s="1" a="1"/>
  <c r="K74" i="8" s="1"/>
  <c r="J74" i="8" s="1"/>
  <c r="I74" i="8" s="1"/>
  <c r="M73" i="8" a="1"/>
  <c r="M73" i="8" s="1"/>
  <c r="K73" i="8" s="1" a="1"/>
  <c r="K73" i="8" s="1"/>
  <c r="J73" i="8" s="1"/>
  <c r="I73" i="8" s="1"/>
  <c r="M72" i="8" a="1"/>
  <c r="M72" i="8" s="1"/>
  <c r="K72" i="8" s="1" a="1"/>
  <c r="K72" i="8" s="1"/>
  <c r="J72" i="8" s="1"/>
  <c r="I72" i="8" s="1"/>
  <c r="M71" i="8" a="1"/>
  <c r="M71" i="8" s="1"/>
  <c r="K71" i="8" s="1" a="1"/>
  <c r="K71" i="8" s="1"/>
  <c r="J71" i="8" s="1"/>
  <c r="I71" i="8" s="1"/>
  <c r="M70" i="8" a="1"/>
  <c r="M70" i="8" s="1"/>
  <c r="K70" i="8" s="1" a="1"/>
  <c r="K70" i="8" s="1"/>
  <c r="J70" i="8" s="1"/>
  <c r="M69" i="8" a="1"/>
  <c r="M69" i="8" s="1"/>
  <c r="K69" i="8" s="1" a="1"/>
  <c r="K69" i="8" s="1"/>
  <c r="J69" i="8" s="1"/>
  <c r="M68" i="8" a="1"/>
  <c r="M68" i="8" s="1"/>
  <c r="K68" i="8" s="1" a="1"/>
  <c r="K68" i="8" s="1"/>
  <c r="J68" i="8" s="1"/>
  <c r="M67" i="8" a="1"/>
  <c r="M67" i="8" s="1"/>
  <c r="K67" i="8" s="1" a="1"/>
  <c r="K67" i="8" s="1"/>
  <c r="J67" i="8" s="1"/>
  <c r="M66" i="8" a="1"/>
  <c r="M66" i="8" s="1"/>
  <c r="K66" i="8" s="1" a="1"/>
  <c r="K66" i="8" s="1"/>
  <c r="J66" i="8" s="1"/>
  <c r="M65" i="8" a="1"/>
  <c r="M65" i="8" s="1"/>
  <c r="K65" i="8" s="1" a="1"/>
  <c r="K65" i="8" s="1"/>
  <c r="J65" i="8" s="1"/>
  <c r="M64" i="8" a="1"/>
  <c r="M64" i="8" s="1"/>
  <c r="K64" i="8" s="1" a="1"/>
  <c r="K64" i="8" s="1"/>
  <c r="J64" i="8" s="1"/>
  <c r="I64" i="8" s="1"/>
  <c r="M63" i="8" a="1"/>
  <c r="M63" i="8" s="1"/>
  <c r="K63" i="8" s="1" a="1"/>
  <c r="K63" i="8" s="1"/>
  <c r="J63" i="8" s="1"/>
  <c r="I63" i="8" s="1"/>
  <c r="M62" i="8" a="1"/>
  <c r="M62" i="8" s="1"/>
  <c r="K62" i="8" s="1" a="1"/>
  <c r="K62" i="8" s="1"/>
  <c r="J62" i="8" s="1"/>
  <c r="I62" i="8" s="1"/>
  <c r="M61" i="8" a="1"/>
  <c r="M61" i="8" s="1"/>
  <c r="K61" i="8" s="1" a="1"/>
  <c r="K61" i="8" s="1"/>
  <c r="J61" i="8" s="1"/>
  <c r="I61" i="8" s="1"/>
  <c r="M60" i="8" a="1"/>
  <c r="M60" i="8" s="1"/>
  <c r="K60" i="8" s="1" a="1"/>
  <c r="K60" i="8" s="1"/>
  <c r="J60" i="8" s="1"/>
  <c r="I60" i="8" s="1"/>
  <c r="M59" i="8" a="1"/>
  <c r="M59" i="8" s="1"/>
  <c r="K59" i="8" s="1" a="1"/>
  <c r="K59" i="8" s="1"/>
  <c r="J59" i="8" s="1"/>
  <c r="I59" i="8" s="1"/>
  <c r="M58" i="8" a="1"/>
  <c r="M58" i="8" s="1"/>
  <c r="K58" i="8" s="1" a="1"/>
  <c r="K58" i="8" s="1"/>
  <c r="J58" i="8" s="1"/>
  <c r="I58" i="8" s="1"/>
  <c r="M57" i="8" a="1"/>
  <c r="M57" i="8" s="1"/>
  <c r="K57" i="8" s="1" a="1"/>
  <c r="K57" i="8" s="1"/>
  <c r="J57" i="8" s="1"/>
  <c r="I57" i="8" s="1"/>
  <c r="M56" i="8" a="1"/>
  <c r="M56" i="8" s="1"/>
  <c r="K56" i="8" s="1" a="1"/>
  <c r="K56" i="8" s="1"/>
  <c r="J56" i="8" s="1"/>
  <c r="I56" i="8" s="1"/>
  <c r="M55" i="8" a="1"/>
  <c r="M55" i="8" s="1"/>
  <c r="K55" i="8" s="1" a="1"/>
  <c r="K55" i="8" s="1"/>
  <c r="J55" i="8" s="1"/>
  <c r="I55" i="8" s="1"/>
  <c r="M54" i="8" a="1"/>
  <c r="M54" i="8" s="1"/>
  <c r="K54" i="8" s="1" a="1"/>
  <c r="K54" i="8" s="1"/>
  <c r="J54" i="8" s="1"/>
  <c r="I54" i="8" s="1"/>
  <c r="M53" i="8" a="1"/>
  <c r="M53" i="8" s="1"/>
  <c r="K53" i="8" s="1" a="1"/>
  <c r="K53" i="8" s="1"/>
  <c r="J53" i="8" s="1"/>
  <c r="I53" i="8" s="1"/>
  <c r="M52" i="8" a="1"/>
  <c r="M52" i="8" s="1"/>
  <c r="K52" i="8" s="1" a="1"/>
  <c r="K52" i="8" s="1"/>
  <c r="J52" i="8" s="1"/>
  <c r="I52" i="8" s="1"/>
  <c r="M51" i="8" a="1"/>
  <c r="M51" i="8" s="1"/>
  <c r="K51" i="8" s="1" a="1"/>
  <c r="K51" i="8" s="1"/>
  <c r="J51" i="8" s="1"/>
  <c r="I51" i="8" s="1"/>
  <c r="M50" i="8" a="1"/>
  <c r="M50" i="8" s="1"/>
  <c r="K50" i="8" s="1" a="1"/>
  <c r="K50" i="8" s="1"/>
  <c r="J50" i="8" s="1"/>
  <c r="I50" i="8" s="1"/>
  <c r="M49" i="8" a="1"/>
  <c r="M49" i="8" s="1"/>
  <c r="K49" i="8" s="1" a="1"/>
  <c r="K49" i="8" s="1"/>
  <c r="J49" i="8" s="1"/>
  <c r="I49" i="8" s="1"/>
  <c r="M48" i="8" a="1"/>
  <c r="M48" i="8" s="1"/>
  <c r="K48" i="8" s="1" a="1"/>
  <c r="K48" i="8" s="1"/>
  <c r="J48" i="8" s="1"/>
  <c r="I48" i="8" s="1"/>
  <c r="M47" i="8" a="1"/>
  <c r="M47" i="8" s="1"/>
  <c r="K47" i="8" s="1" a="1"/>
  <c r="K47" i="8" s="1"/>
  <c r="J47" i="8" s="1"/>
  <c r="I47" i="8" s="1"/>
  <c r="M46" i="8" a="1"/>
  <c r="M46" i="8" s="1"/>
  <c r="K46" i="8" s="1" a="1"/>
  <c r="K46" i="8" s="1"/>
  <c r="J46" i="8" s="1"/>
  <c r="I46" i="8" s="1"/>
  <c r="M45" i="8" a="1"/>
  <c r="M45" i="8" s="1"/>
  <c r="K45" i="8" s="1" a="1"/>
  <c r="K45" i="8" s="1"/>
  <c r="J45" i="8" s="1"/>
  <c r="I45" i="8" s="1"/>
  <c r="M44" i="8" a="1"/>
  <c r="M44" i="8" s="1"/>
  <c r="K44" i="8" s="1" a="1"/>
  <c r="K44" i="8" s="1"/>
  <c r="J44" i="8" s="1"/>
  <c r="I44" i="8" s="1"/>
  <c r="M43" i="8" a="1"/>
  <c r="M43" i="8" s="1"/>
  <c r="K43" i="8" s="1" a="1"/>
  <c r="K43" i="8" s="1"/>
  <c r="J43" i="8" s="1"/>
  <c r="I43" i="8" s="1"/>
  <c r="M42" i="8" a="1"/>
  <c r="M42" i="8" s="1"/>
  <c r="K42" i="8" s="1" a="1"/>
  <c r="K42" i="8" s="1"/>
  <c r="J42" i="8" s="1"/>
  <c r="I42" i="8" s="1"/>
  <c r="M41" i="8" a="1"/>
  <c r="M41" i="8" s="1"/>
  <c r="K41" i="8" s="1" a="1"/>
  <c r="K41" i="8" s="1"/>
  <c r="J41" i="8" s="1"/>
  <c r="I41" i="8" s="1"/>
  <c r="M40" i="8" a="1"/>
  <c r="M40" i="8" s="1"/>
  <c r="K40" i="8" s="1" a="1"/>
  <c r="K40" i="8" s="1"/>
  <c r="J40" i="8" s="1"/>
  <c r="I40" i="8" s="1"/>
  <c r="M39" i="8" a="1"/>
  <c r="M39" i="8" s="1"/>
  <c r="K39" i="8" s="1" a="1"/>
  <c r="K39" i="8" s="1"/>
  <c r="J39" i="8" s="1"/>
  <c r="I39" i="8" s="1"/>
  <c r="M38" i="8" a="1"/>
  <c r="M38" i="8" s="1"/>
  <c r="K38" i="8" s="1" a="1"/>
  <c r="K38" i="8" s="1"/>
  <c r="J38" i="8" s="1"/>
  <c r="I38" i="8" s="1"/>
  <c r="M37" i="8" a="1"/>
  <c r="M37" i="8" s="1"/>
  <c r="K37" i="8" s="1" a="1"/>
  <c r="K37" i="8" s="1"/>
  <c r="J37" i="8" s="1"/>
  <c r="I37" i="8" s="1"/>
  <c r="M36" i="8" a="1"/>
  <c r="M36" i="8" s="1"/>
  <c r="K36" i="8" s="1" a="1"/>
  <c r="K36" i="8" s="1"/>
  <c r="J36" i="8" s="1"/>
  <c r="I36" i="8" s="1"/>
  <c r="M35" i="8" a="1"/>
  <c r="M35" i="8" s="1"/>
  <c r="K35" i="8" s="1" a="1"/>
  <c r="K35" i="8" s="1"/>
  <c r="J35" i="8" s="1"/>
  <c r="I35" i="8" s="1"/>
  <c r="M34" i="8" a="1"/>
  <c r="M34" i="8" s="1"/>
  <c r="K34" i="8" s="1" a="1"/>
  <c r="K34" i="8" s="1"/>
  <c r="J34" i="8" s="1"/>
  <c r="M33" i="8" a="1"/>
  <c r="M33" i="8" s="1"/>
  <c r="K33" i="8" s="1" a="1"/>
  <c r="K33" i="8" s="1"/>
  <c r="J33" i="8" s="1"/>
  <c r="I33" i="8" s="1"/>
  <c r="M32" i="8" a="1"/>
  <c r="M32" i="8" s="1"/>
  <c r="K32" i="8" s="1" a="1"/>
  <c r="K32" i="8" s="1"/>
  <c r="J32" i="8" s="1"/>
  <c r="M31" i="8" a="1"/>
  <c r="M31" i="8" s="1"/>
  <c r="K31" i="8" s="1" a="1"/>
  <c r="K31" i="8" s="1"/>
  <c r="J31" i="8" s="1"/>
  <c r="M30" i="8" a="1"/>
  <c r="M30" i="8" s="1"/>
  <c r="K30" i="8" s="1" a="1"/>
  <c r="K30" i="8" s="1"/>
  <c r="J30" i="8" s="1"/>
  <c r="M29" i="8" a="1"/>
  <c r="M29" i="8" s="1"/>
  <c r="K29" i="8" s="1" a="1"/>
  <c r="K29" i="8" s="1"/>
  <c r="J29" i="8" s="1"/>
  <c r="I29" i="8" s="1"/>
  <c r="M28" i="8" a="1"/>
  <c r="M28" i="8" s="1"/>
  <c r="K28" i="8" s="1" a="1"/>
  <c r="K28" i="8" s="1"/>
  <c r="J28" i="8" s="1"/>
  <c r="I28" i="8" s="1"/>
  <c r="M27" i="8" a="1"/>
  <c r="M27" i="8" s="1"/>
  <c r="K27" i="8" s="1" a="1"/>
  <c r="K27" i="8" s="1"/>
  <c r="J27" i="8" s="1"/>
  <c r="I27" i="8" s="1"/>
  <c r="M26" i="8" a="1"/>
  <c r="M26" i="8" s="1"/>
  <c r="K26" i="8" s="1" a="1"/>
  <c r="K26" i="8" s="1"/>
  <c r="J26" i="8" s="1"/>
  <c r="I26" i="8" s="1"/>
  <c r="M25" i="8" a="1"/>
  <c r="M25" i="8" s="1"/>
  <c r="K25" i="8" s="1" a="1"/>
  <c r="K25" i="8" s="1"/>
  <c r="J25" i="8" s="1"/>
  <c r="I25" i="8" s="1"/>
  <c r="M24" i="8" a="1"/>
  <c r="M24" i="8" s="1"/>
  <c r="K24" i="8" a="1"/>
  <c r="K24" i="8" s="1"/>
  <c r="J24" i="8" s="1"/>
  <c r="I24" i="8" s="1"/>
  <c r="M23" i="8" a="1"/>
  <c r="M23" i="8" s="1"/>
  <c r="K23" i="8" s="1" a="1"/>
  <c r="K23" i="8" s="1"/>
  <c r="J23" i="8" s="1"/>
  <c r="I23" i="8" s="1"/>
  <c r="M22" i="8" a="1"/>
  <c r="M22" i="8" s="1"/>
  <c r="K22" i="8" s="1" a="1"/>
  <c r="K22" i="8" s="1"/>
  <c r="J22" i="8" s="1"/>
  <c r="I22" i="8" s="1"/>
  <c r="M21" i="8" a="1"/>
  <c r="M21" i="8" s="1"/>
  <c r="K21" i="8" s="1" a="1"/>
  <c r="K21" i="8" s="1"/>
  <c r="J21" i="8" s="1"/>
  <c r="I21" i="8" s="1"/>
  <c r="M20" i="8" a="1"/>
  <c r="M20" i="8" s="1"/>
  <c r="K20" i="8" s="1" a="1"/>
  <c r="K20" i="8" s="1"/>
  <c r="J20" i="8" s="1"/>
  <c r="I20" i="8" s="1"/>
  <c r="M19" i="8" a="1"/>
  <c r="M19" i="8" s="1"/>
  <c r="K19" i="8" s="1" a="1"/>
  <c r="K19" i="8" s="1"/>
  <c r="J19" i="8" s="1"/>
  <c r="I19" i="8" s="1"/>
  <c r="M18" i="8" a="1"/>
  <c r="M18" i="8" s="1"/>
  <c r="K18" i="8" s="1" a="1"/>
  <c r="K18" i="8" s="1"/>
  <c r="J18" i="8" s="1"/>
  <c r="I18" i="8" s="1"/>
  <c r="M17" i="8" a="1"/>
  <c r="M17" i="8" s="1"/>
  <c r="K17" i="8" s="1" a="1"/>
  <c r="K17" i="8" s="1"/>
  <c r="J17" i="8" s="1"/>
  <c r="I17" i="8" s="1"/>
  <c r="M16" i="8" a="1"/>
  <c r="M16" i="8" s="1"/>
  <c r="K16" i="8" s="1" a="1"/>
  <c r="K16" i="8" s="1"/>
  <c r="J16" i="8" s="1"/>
  <c r="I16" i="8" s="1"/>
  <c r="M15" i="8" a="1"/>
  <c r="M15" i="8" s="1"/>
  <c r="K15" i="8" s="1" a="1"/>
  <c r="K15" i="8" s="1"/>
  <c r="J15" i="8" s="1"/>
  <c r="I15" i="8" s="1"/>
  <c r="M14" i="8" a="1"/>
  <c r="M14" i="8" s="1"/>
  <c r="K14" i="8" s="1" a="1"/>
  <c r="K14" i="8" s="1"/>
  <c r="J14" i="8" s="1"/>
  <c r="I14" i="8" s="1"/>
  <c r="M13" i="8" a="1"/>
  <c r="M13" i="8" s="1"/>
  <c r="K13" i="8" s="1" a="1"/>
  <c r="K13" i="8" s="1"/>
  <c r="J13" i="8" s="1"/>
  <c r="I13" i="8" s="1"/>
  <c r="M12" i="8" a="1"/>
  <c r="M12" i="8" s="1"/>
  <c r="K12" i="8" s="1" a="1"/>
  <c r="K12" i="8" s="1"/>
  <c r="J12" i="8" s="1"/>
  <c r="I12" i="8" s="1"/>
  <c r="M11" i="8" a="1"/>
  <c r="M11" i="8" s="1"/>
  <c r="K11" i="8" s="1" a="1"/>
  <c r="K11" i="8" s="1"/>
  <c r="J11" i="8" s="1"/>
  <c r="I11" i="8" s="1"/>
  <c r="M10" i="8" a="1"/>
  <c r="M10" i="8" s="1"/>
  <c r="K10" i="8" s="1" a="1"/>
  <c r="K10" i="8" s="1"/>
  <c r="J10" i="8" s="1"/>
  <c r="I10" i="8" s="1"/>
  <c r="M9" i="8" a="1"/>
  <c r="M9" i="8" s="1"/>
  <c r="K9" i="8" s="1" a="1"/>
  <c r="K9" i="8" s="1"/>
  <c r="J9" i="8" s="1"/>
  <c r="I9" i="8" s="1"/>
  <c r="M8" i="8" a="1"/>
  <c r="M8" i="8" s="1"/>
  <c r="K8" i="8" s="1" a="1"/>
  <c r="K8" i="8" s="1"/>
  <c r="J8" i="8" s="1"/>
  <c r="I8" i="8" s="1"/>
  <c r="M7" i="8" a="1"/>
  <c r="M7" i="8" s="1"/>
  <c r="K7" i="8" s="1" a="1"/>
  <c r="K7" i="8" s="1"/>
  <c r="J7" i="8" s="1"/>
  <c r="I7" i="8" s="1"/>
  <c r="M6" i="8" a="1"/>
  <c r="M6" i="8" s="1"/>
  <c r="K6" i="8" s="1" a="1"/>
  <c r="K6" i="8" s="1"/>
  <c r="J6" i="8" s="1"/>
  <c r="I6" i="8" s="1"/>
  <c r="M5" i="8" a="1"/>
  <c r="M5" i="8" s="1"/>
  <c r="K5" i="8" s="1" a="1"/>
  <c r="K5" i="8" s="1"/>
  <c r="L5" i="8" s="1"/>
  <c r="G5" i="8" s="1"/>
  <c r="K5" i="7" a="1"/>
  <c r="K5" i="7"/>
  <c r="J5" i="7" s="1" a="1"/>
  <c r="J5" i="7" s="1"/>
  <c r="I5" i="7" s="1" a="1"/>
  <c r="I5" i="7" s="1"/>
  <c r="G5" i="7" s="1"/>
  <c r="K6" i="7" a="1"/>
  <c r="K6" i="7" s="1"/>
  <c r="J6" i="7" s="1" a="1"/>
  <c r="J6" i="7" s="1"/>
  <c r="I6" i="7" s="1" a="1"/>
  <c r="I6" i="7" s="1"/>
  <c r="G6" i="7" s="1"/>
  <c r="K7" i="7" a="1"/>
  <c r="K7" i="7" s="1"/>
  <c r="J7" i="7" s="1" a="1"/>
  <c r="J7" i="7" s="1"/>
  <c r="I7" i="7" s="1" a="1"/>
  <c r="I7" i="7" s="1"/>
  <c r="G7" i="7" s="1"/>
  <c r="K8" i="7" a="1"/>
  <c r="K8" i="7"/>
  <c r="K9" i="7" a="1"/>
  <c r="K9" i="7" s="1"/>
  <c r="J9" i="7" s="1" a="1"/>
  <c r="J9" i="7" s="1"/>
  <c r="I9" i="7" s="1" a="1"/>
  <c r="I9" i="7" s="1"/>
  <c r="G9" i="7" s="1"/>
  <c r="K10" i="7" a="1"/>
  <c r="K10" i="7" s="1"/>
  <c r="J10" i="7" s="1" a="1"/>
  <c r="J10" i="7" s="1"/>
  <c r="I10" i="7" s="1" a="1"/>
  <c r="I10" i="7" s="1"/>
  <c r="G10" i="7" s="1"/>
  <c r="K11" i="7" a="1"/>
  <c r="K11" i="7" s="1"/>
  <c r="J11" i="7" s="1" a="1"/>
  <c r="J11" i="7" s="1"/>
  <c r="I11" i="7" s="1" a="1"/>
  <c r="I11" i="7" s="1"/>
  <c r="G11" i="7" s="1"/>
  <c r="K12" i="7" a="1"/>
  <c r="K12" i="7"/>
  <c r="K13" i="7" a="1"/>
  <c r="K13" i="7"/>
  <c r="J13" i="7" s="1" a="1"/>
  <c r="J13" i="7" s="1"/>
  <c r="I13" i="7" s="1" a="1"/>
  <c r="I13" i="7" s="1"/>
  <c r="G13" i="7" s="1"/>
  <c r="K14" i="7" a="1"/>
  <c r="K14" i="7" s="1"/>
  <c r="J14" i="7" s="1" a="1"/>
  <c r="J14" i="7" s="1"/>
  <c r="I14" i="7" s="1" a="1"/>
  <c r="I14" i="7" s="1"/>
  <c r="G14" i="7" s="1"/>
  <c r="K15" i="7" a="1"/>
  <c r="K15" i="7" s="1"/>
  <c r="J15" i="7" s="1" a="1"/>
  <c r="J15" i="7" s="1"/>
  <c r="I15" i="7" s="1" a="1"/>
  <c r="I15" i="7" s="1"/>
  <c r="G15" i="7" s="1"/>
  <c r="K16" i="7" a="1"/>
  <c r="K16" i="7" s="1"/>
  <c r="J16" i="7" s="1" a="1"/>
  <c r="J16" i="7" s="1"/>
  <c r="I16" i="7" s="1" a="1"/>
  <c r="I16" i="7" s="1"/>
  <c r="G16" i="7" s="1"/>
  <c r="K17" i="7" a="1"/>
  <c r="K17" i="7" s="1"/>
  <c r="J17" i="7" s="1" a="1"/>
  <c r="J17" i="7" s="1"/>
  <c r="I17" i="7" s="1" a="1"/>
  <c r="I17" i="7" s="1"/>
  <c r="G17" i="7" s="1"/>
  <c r="K18" i="7" a="1"/>
  <c r="K18" i="7"/>
  <c r="J18" i="7" s="1" a="1"/>
  <c r="J18" i="7" s="1"/>
  <c r="I18" i="7" s="1" a="1"/>
  <c r="I18" i="7" s="1"/>
  <c r="G18" i="7" s="1"/>
  <c r="K19" i="7" a="1"/>
  <c r="K19" i="7" s="1"/>
  <c r="J19" i="7" s="1" a="1"/>
  <c r="J19" i="7" s="1"/>
  <c r="I19" i="7" s="1" a="1"/>
  <c r="I19" i="7" s="1"/>
  <c r="G19" i="7" s="1"/>
  <c r="K20" i="7" a="1"/>
  <c r="K20" i="7" s="1"/>
  <c r="J20" i="7" s="1" a="1"/>
  <c r="J20" i="7" s="1"/>
  <c r="I20" i="7" s="1" a="1"/>
  <c r="I20" i="7" s="1"/>
  <c r="G20" i="7" s="1"/>
  <c r="K21" i="7" a="1"/>
  <c r="K21" i="7" s="1"/>
  <c r="J21" i="7" s="1" a="1"/>
  <c r="J21" i="7" s="1"/>
  <c r="I21" i="7" s="1" a="1"/>
  <c r="I21" i="7" s="1"/>
  <c r="G21" i="7" s="1"/>
  <c r="K22" i="7" a="1"/>
  <c r="K22" i="7"/>
  <c r="J22" i="7" s="1" a="1"/>
  <c r="J22" i="7" s="1"/>
  <c r="I22" i="7" s="1" a="1"/>
  <c r="I22" i="7" s="1"/>
  <c r="G22" i="7" s="1"/>
  <c r="K23" i="7" a="1"/>
  <c r="K23" i="7" s="1"/>
  <c r="J23" i="7" s="1" a="1"/>
  <c r="J23" i="7" s="1"/>
  <c r="I23" i="7" s="1" a="1"/>
  <c r="I23" i="7" s="1"/>
  <c r="G23" i="7" s="1"/>
  <c r="K24" i="7" a="1"/>
  <c r="K24" i="7"/>
  <c r="J24" i="7" s="1" a="1"/>
  <c r="J24" i="7" s="1"/>
  <c r="I24" i="7" s="1" a="1"/>
  <c r="I24" i="7" s="1"/>
  <c r="G24" i="7" s="1"/>
  <c r="K25" i="7" a="1"/>
  <c r="K25" i="7"/>
  <c r="K26" i="7" a="1"/>
  <c r="K26" i="7" s="1"/>
  <c r="J26" i="7" s="1" a="1"/>
  <c r="J26" i="7" s="1"/>
  <c r="I26" i="7" s="1" a="1"/>
  <c r="I26" i="7" s="1"/>
  <c r="G26" i="7" s="1"/>
  <c r="K27" i="7" a="1"/>
  <c r="K27" i="7" s="1"/>
  <c r="J27" i="7" s="1" a="1"/>
  <c r="J27" i="7" s="1"/>
  <c r="I27" i="7" s="1" a="1"/>
  <c r="I27" i="7" s="1"/>
  <c r="G27" i="7" s="1"/>
  <c r="K28" i="7" a="1"/>
  <c r="K28" i="7"/>
  <c r="K29" i="7" a="1"/>
  <c r="K29" i="7" s="1"/>
  <c r="J29" i="7" s="1" a="1"/>
  <c r="J29" i="7" s="1"/>
  <c r="I29" i="7" s="1" a="1"/>
  <c r="I29" i="7" s="1"/>
  <c r="G29" i="7" s="1"/>
  <c r="K30" i="7" a="1"/>
  <c r="K30" i="7" s="1"/>
  <c r="J30" i="7" s="1" a="1"/>
  <c r="J30" i="7" s="1"/>
  <c r="I30" i="7" s="1" a="1"/>
  <c r="I30" i="7" s="1"/>
  <c r="G30" i="7" s="1"/>
  <c r="K31" i="7" a="1"/>
  <c r="K31" i="7" s="1"/>
  <c r="J31" i="7" s="1" a="1"/>
  <c r="J31" i="7" s="1"/>
  <c r="I31" i="7" s="1" a="1"/>
  <c r="I31" i="7" s="1"/>
  <c r="G31" i="7" s="1"/>
  <c r="K32" i="7" a="1"/>
  <c r="K32" i="7"/>
  <c r="J32" i="7" s="1" a="1"/>
  <c r="J32" i="7" s="1"/>
  <c r="I32" i="7" s="1" a="1"/>
  <c r="I32" i="7" s="1"/>
  <c r="G32" i="7" s="1"/>
  <c r="K33" i="7" a="1"/>
  <c r="K33" i="7"/>
  <c r="J33" i="7" s="1" a="1"/>
  <c r="J33" i="7" s="1"/>
  <c r="I33" i="7" s="1" a="1"/>
  <c r="I33" i="7" s="1"/>
  <c r="G33" i="7" s="1"/>
  <c r="K34" i="7" a="1"/>
  <c r="K34" i="7" s="1"/>
  <c r="J34" i="7" s="1" a="1"/>
  <c r="J34" i="7" s="1"/>
  <c r="I34" i="7" s="1" a="1"/>
  <c r="I34" i="7" s="1"/>
  <c r="G34" i="7" s="1"/>
  <c r="K35" i="7" a="1"/>
  <c r="K35" i="7"/>
  <c r="J35" i="7" s="1" a="1"/>
  <c r="J35" i="7" s="1"/>
  <c r="I35" i="7" s="1" a="1"/>
  <c r="I35" i="7" s="1"/>
  <c r="G35" i="7" s="1"/>
  <c r="K36" i="7" a="1"/>
  <c r="K36" i="7" s="1"/>
  <c r="J36" i="7" s="1" a="1"/>
  <c r="J36" i="7" s="1"/>
  <c r="I36" i="7" s="1" a="1"/>
  <c r="I36" i="7" s="1"/>
  <c r="G36" i="7" s="1"/>
  <c r="K37" i="7" a="1"/>
  <c r="K37" i="7" s="1"/>
  <c r="J37" i="7" s="1" a="1"/>
  <c r="J37" i="7" s="1"/>
  <c r="I37" i="7" s="1" a="1"/>
  <c r="I37" i="7" s="1"/>
  <c r="G37" i="7" s="1"/>
  <c r="K38" i="7" a="1"/>
  <c r="K38" i="7" s="1"/>
  <c r="J38" i="7" s="1" a="1"/>
  <c r="J38" i="7" s="1"/>
  <c r="I38" i="7" s="1" a="1"/>
  <c r="I38" i="7" s="1"/>
  <c r="G38" i="7" s="1"/>
  <c r="K39" i="7" a="1"/>
  <c r="K39" i="7" s="1"/>
  <c r="J39" i="7" s="1" a="1"/>
  <c r="J39" i="7" s="1"/>
  <c r="I39" i="7" s="1" a="1"/>
  <c r="I39" i="7" s="1"/>
  <c r="G39" i="7" s="1"/>
  <c r="K40" i="7" a="1"/>
  <c r="K40" i="7" s="1"/>
  <c r="J40" i="7" s="1" a="1"/>
  <c r="J40" i="7" s="1"/>
  <c r="I40" i="7" s="1" a="1"/>
  <c r="I40" i="7" s="1"/>
  <c r="G40" i="7" s="1"/>
  <c r="K41" i="7" a="1"/>
  <c r="K41" i="7" s="1"/>
  <c r="J41" i="7" s="1" a="1"/>
  <c r="J41" i="7" s="1"/>
  <c r="I41" i="7" s="1" a="1"/>
  <c r="I41" i="7" s="1"/>
  <c r="G41" i="7" s="1"/>
  <c r="K42" i="7" a="1"/>
  <c r="K42" i="7"/>
  <c r="J42" i="7" s="1" a="1"/>
  <c r="J42" i="7" s="1"/>
  <c r="I42" i="7" s="1" a="1"/>
  <c r="I42" i="7" s="1"/>
  <c r="G42" i="7" s="1"/>
  <c r="K43" i="7" a="1"/>
  <c r="K43" i="7"/>
  <c r="J43" i="7" s="1" a="1"/>
  <c r="J43" i="7" s="1"/>
  <c r="I43" i="7" s="1" a="1"/>
  <c r="I43" i="7" s="1"/>
  <c r="G43" i="7" s="1"/>
  <c r="K44" i="7" a="1"/>
  <c r="K44" i="7"/>
  <c r="J44" i="7" s="1" a="1"/>
  <c r="J44" i="7" s="1"/>
  <c r="I44" i="7" s="1" a="1"/>
  <c r="I44" i="7" s="1"/>
  <c r="G44" i="7" s="1"/>
  <c r="K45" i="7" a="1"/>
  <c r="K45" i="7"/>
  <c r="K46" i="7" a="1"/>
  <c r="K46" i="7" s="1"/>
  <c r="J46" i="7" s="1" a="1"/>
  <c r="J46" i="7" s="1"/>
  <c r="I46" i="7" s="1" a="1"/>
  <c r="I46" i="7" s="1"/>
  <c r="G46" i="7" s="1"/>
  <c r="K47" i="7" a="1"/>
  <c r="K47" i="7" s="1"/>
  <c r="J47" i="7" s="1" a="1"/>
  <c r="J47" i="7" s="1"/>
  <c r="I47" i="7" s="1" a="1"/>
  <c r="I47" i="7" s="1"/>
  <c r="G47" i="7" s="1"/>
  <c r="K48" i="7" a="1"/>
  <c r="K48" i="7"/>
  <c r="K49" i="7" a="1"/>
  <c r="K49" i="7" s="1"/>
  <c r="J49" i="7" s="1" a="1"/>
  <c r="J49" i="7" s="1"/>
  <c r="I49" i="7" s="1" a="1"/>
  <c r="I49" i="7" s="1"/>
  <c r="G49" i="7" s="1"/>
  <c r="K50" i="7" a="1"/>
  <c r="K50" i="7" s="1"/>
  <c r="J50" i="7" s="1" a="1"/>
  <c r="J50" i="7" s="1"/>
  <c r="I50" i="7" s="1" a="1"/>
  <c r="I50" i="7" s="1"/>
  <c r="G50" i="7" s="1"/>
  <c r="K51" i="7" a="1"/>
  <c r="K51" i="7" s="1"/>
  <c r="J51" i="7" s="1" a="1"/>
  <c r="J51" i="7" s="1"/>
  <c r="I51" i="7" s="1" a="1"/>
  <c r="I51" i="7" s="1"/>
  <c r="G51" i="7" s="1"/>
  <c r="K52" i="7" a="1"/>
  <c r="K52" i="7"/>
  <c r="J52" i="7" s="1" a="1"/>
  <c r="J52" i="7" s="1"/>
  <c r="I52" i="7" s="1" a="1"/>
  <c r="I52" i="7" s="1"/>
  <c r="G52" i="7" s="1"/>
  <c r="K53" i="7" a="1"/>
  <c r="K53" i="7"/>
  <c r="J53" i="7" s="1" a="1"/>
  <c r="J53" i="7" s="1"/>
  <c r="I53" i="7" s="1" a="1"/>
  <c r="I53" i="7" s="1"/>
  <c r="G53" i="7" s="1"/>
  <c r="K54" i="7" a="1"/>
  <c r="K54" i="7"/>
  <c r="J54" i="7" s="1" a="1"/>
  <c r="J54" i="7" s="1"/>
  <c r="I54" i="7" s="1" a="1"/>
  <c r="I54" i="7" s="1"/>
  <c r="G54" i="7" s="1"/>
  <c r="K55" i="7" a="1"/>
  <c r="K55" i="7"/>
  <c r="K56" i="7" a="1"/>
  <c r="K56" i="7" s="1"/>
  <c r="J56" i="7" s="1" a="1"/>
  <c r="J56" i="7" s="1"/>
  <c r="I56" i="7" s="1" a="1"/>
  <c r="I56" i="7" s="1"/>
  <c r="G56" i="7" s="1"/>
  <c r="K57" i="7" a="1"/>
  <c r="K57" i="7" s="1"/>
  <c r="J57" i="7" s="1" a="1"/>
  <c r="J57" i="7" s="1"/>
  <c r="I57" i="7" s="1" a="1"/>
  <c r="I57" i="7" s="1"/>
  <c r="G57" i="7" s="1"/>
  <c r="K58" i="7" a="1"/>
  <c r="K58" i="7"/>
  <c r="J58" i="7" s="1" a="1"/>
  <c r="J58" i="7" s="1"/>
  <c r="I58" i="7" s="1" a="1"/>
  <c r="I58" i="7" s="1"/>
  <c r="G58" i="7" s="1"/>
  <c r="K59" i="7" a="1"/>
  <c r="K59" i="7" s="1"/>
  <c r="J59" i="7" s="1" a="1"/>
  <c r="J59" i="7" s="1"/>
  <c r="I59" i="7" s="1" a="1"/>
  <c r="I59" i="7" s="1"/>
  <c r="G59" i="7" s="1"/>
  <c r="K60" i="7" a="1"/>
  <c r="K60" i="7" s="1"/>
  <c r="J60" i="7" s="1" a="1"/>
  <c r="J60" i="7" s="1"/>
  <c r="I60" i="7" s="1" a="1"/>
  <c r="I60" i="7" s="1"/>
  <c r="G60" i="7" s="1"/>
  <c r="K61" i="7" a="1"/>
  <c r="K61" i="7" s="1"/>
  <c r="J61" i="7" s="1" a="1"/>
  <c r="J61" i="7" s="1"/>
  <c r="I61" i="7" s="1" a="1"/>
  <c r="I61" i="7" s="1"/>
  <c r="G61" i="7" s="1"/>
  <c r="K62" i="7" a="1"/>
  <c r="K62" i="7"/>
  <c r="J62" i="7" s="1" a="1"/>
  <c r="J62" i="7" s="1"/>
  <c r="I62" i="7" s="1" a="1"/>
  <c r="I62" i="7" s="1"/>
  <c r="G62" i="7" s="1"/>
  <c r="K63" i="7" a="1"/>
  <c r="K63" i="7"/>
  <c r="K64" i="7" a="1"/>
  <c r="K64" i="7"/>
  <c r="J64" i="7" s="1" a="1"/>
  <c r="J64" i="7" s="1"/>
  <c r="I64" i="7" s="1" a="1"/>
  <c r="I64" i="7" s="1"/>
  <c r="G64" i="7" s="1"/>
  <c r="K65" i="7" a="1"/>
  <c r="K65" i="7"/>
  <c r="K66" i="7" a="1"/>
  <c r="K66" i="7" s="1"/>
  <c r="J66" i="7" s="1" a="1"/>
  <c r="J66" i="7" s="1"/>
  <c r="I66" i="7" s="1" a="1"/>
  <c r="I66" i="7" s="1"/>
  <c r="G66" i="7" s="1"/>
  <c r="K67" i="7" a="1"/>
  <c r="K67" i="7" s="1"/>
  <c r="J67" i="7" s="1" a="1"/>
  <c r="J67" i="7" s="1"/>
  <c r="I67" i="7" s="1" a="1"/>
  <c r="I67" i="7" s="1"/>
  <c r="G67" i="7" s="1"/>
  <c r="K68" i="7" a="1"/>
  <c r="K68" i="7"/>
  <c r="K69" i="7" a="1"/>
  <c r="K69" i="7" s="1"/>
  <c r="J69" i="7" s="1" a="1"/>
  <c r="J69" i="7" s="1"/>
  <c r="I69" i="7" s="1" a="1"/>
  <c r="I69" i="7" s="1"/>
  <c r="G69" i="7" s="1"/>
  <c r="K70" i="7" a="1"/>
  <c r="K70" i="7" s="1"/>
  <c r="J70" i="7" s="1" a="1"/>
  <c r="J70" i="7" s="1"/>
  <c r="I70" i="7" s="1" a="1"/>
  <c r="I70" i="7" s="1"/>
  <c r="G70" i="7" s="1"/>
  <c r="K71" i="7" a="1"/>
  <c r="K71" i="7" s="1"/>
  <c r="J71" i="7" s="1" a="1"/>
  <c r="J71" i="7" s="1"/>
  <c r="I71" i="7" s="1" a="1"/>
  <c r="I71" i="7" s="1"/>
  <c r="G71" i="7" s="1"/>
  <c r="K72" i="7" a="1"/>
  <c r="K72" i="7"/>
  <c r="J72" i="7" s="1" a="1"/>
  <c r="J72" i="7" s="1"/>
  <c r="I72" i="7" s="1" a="1"/>
  <c r="I72" i="7" s="1"/>
  <c r="G72" i="7" s="1"/>
  <c r="K73" i="7" a="1"/>
  <c r="K73" i="7"/>
  <c r="J73" i="7" s="1" a="1"/>
  <c r="J73" i="7" s="1"/>
  <c r="I73" i="7" s="1" a="1"/>
  <c r="I73" i="7" s="1"/>
  <c r="G73" i="7" s="1"/>
  <c r="K74" i="7" a="1"/>
  <c r="K74" i="7"/>
  <c r="J74" i="7" s="1" a="1"/>
  <c r="J74" i="7" s="1"/>
  <c r="I74" i="7" s="1" a="1"/>
  <c r="I74" i="7" s="1"/>
  <c r="G74" i="7" s="1"/>
  <c r="K75" i="7" a="1"/>
  <c r="K75" i="7"/>
  <c r="J75" i="7" s="1" a="1"/>
  <c r="J75" i="7" s="1"/>
  <c r="I75" i="7" s="1" a="1"/>
  <c r="I75" i="7" s="1"/>
  <c r="G75" i="7" s="1"/>
  <c r="K76" i="7" a="1"/>
  <c r="K76" i="7" s="1"/>
  <c r="J76" i="7" s="1" a="1"/>
  <c r="J76" i="7" s="1"/>
  <c r="I76" i="7" s="1" a="1"/>
  <c r="I76" i="7" s="1"/>
  <c r="G76" i="7" s="1"/>
  <c r="K77" i="7" a="1"/>
  <c r="K77" i="7" s="1"/>
  <c r="J77" i="7" s="1" a="1"/>
  <c r="J77" i="7" s="1"/>
  <c r="I77" i="7" s="1" a="1"/>
  <c r="I77" i="7" s="1"/>
  <c r="G77" i="7" s="1"/>
  <c r="K78" i="7" a="1"/>
  <c r="K78" i="7"/>
  <c r="K79" i="7" a="1"/>
  <c r="K79" i="7" s="1"/>
  <c r="J79" i="7" s="1" a="1"/>
  <c r="J79" i="7" s="1"/>
  <c r="I79" i="7" s="1" a="1"/>
  <c r="I79" i="7" s="1"/>
  <c r="G79" i="7" s="1"/>
  <c r="K80" i="7" a="1"/>
  <c r="K80" i="7" s="1"/>
  <c r="J80" i="7" s="1" a="1"/>
  <c r="J80" i="7" s="1"/>
  <c r="I80" i="7" s="1" a="1"/>
  <c r="I80" i="7" s="1"/>
  <c r="G80" i="7" s="1"/>
  <c r="K81" i="7" a="1"/>
  <c r="K81" i="7" s="1"/>
  <c r="J81" i="7" s="1" a="1"/>
  <c r="J81" i="7" s="1"/>
  <c r="I81" i="7" s="1" a="1"/>
  <c r="I81" i="7" s="1"/>
  <c r="G81" i="7" s="1"/>
  <c r="K82" i="7" a="1"/>
  <c r="K82" i="7"/>
  <c r="K83" i="7" a="1"/>
  <c r="K83" i="7"/>
  <c r="K84" i="7" a="1"/>
  <c r="K84" i="7"/>
  <c r="J84" i="7" s="1" a="1"/>
  <c r="J84" i="7" s="1"/>
  <c r="I84" i="7" s="1" a="1"/>
  <c r="I84" i="7" s="1"/>
  <c r="G84" i="7" s="1"/>
  <c r="K85" i="7" a="1"/>
  <c r="K85" i="7"/>
  <c r="J85" i="7" s="1" a="1"/>
  <c r="J85" i="7" s="1"/>
  <c r="I85" i="7" s="1" a="1"/>
  <c r="I85" i="7" s="1"/>
  <c r="G85" i="7" s="1"/>
  <c r="K86" i="7" a="1"/>
  <c r="K86" i="7" s="1"/>
  <c r="J86" i="7" s="1" a="1"/>
  <c r="J86" i="7" s="1"/>
  <c r="I86" i="7" s="1" a="1"/>
  <c r="I86" i="7" s="1"/>
  <c r="G86" i="7" s="1"/>
  <c r="K87" i="7" a="1"/>
  <c r="K87" i="7" s="1"/>
  <c r="J87" i="7" s="1" a="1"/>
  <c r="J87" i="7" s="1"/>
  <c r="I87" i="7" s="1" a="1"/>
  <c r="I87" i="7" s="1"/>
  <c r="G87" i="7" s="1"/>
  <c r="K88" i="7" a="1"/>
  <c r="K88" i="7"/>
  <c r="J88" i="7" s="1" a="1"/>
  <c r="J88" i="7" s="1"/>
  <c r="I88" i="7" s="1" a="1"/>
  <c r="I88" i="7" s="1"/>
  <c r="G88" i="7" s="1"/>
  <c r="K89" i="7" a="1"/>
  <c r="K89" i="7" s="1"/>
  <c r="J89" i="7" s="1" a="1"/>
  <c r="J89" i="7" s="1"/>
  <c r="I89" i="7" s="1" a="1"/>
  <c r="I89" i="7" s="1"/>
  <c r="G89" i="7" s="1"/>
  <c r="K90" i="7" a="1"/>
  <c r="K90" i="7" s="1"/>
  <c r="J90" i="7" s="1" a="1"/>
  <c r="J90" i="7" s="1"/>
  <c r="I90" i="7" s="1" a="1"/>
  <c r="I90" i="7" s="1"/>
  <c r="G90" i="7" s="1"/>
  <c r="K91" i="7" a="1"/>
  <c r="K91" i="7" s="1"/>
  <c r="J91" i="7" s="1" a="1"/>
  <c r="J91" i="7" s="1"/>
  <c r="I91" i="7" s="1" a="1"/>
  <c r="I91" i="7" s="1"/>
  <c r="G91" i="7" s="1"/>
  <c r="K92" i="7" a="1"/>
  <c r="K92" i="7"/>
  <c r="J92" i="7" s="1" a="1"/>
  <c r="J92" i="7" s="1"/>
  <c r="I92" i="7" s="1" a="1"/>
  <c r="I92" i="7" s="1"/>
  <c r="G92" i="7" s="1"/>
  <c r="K93" i="7" a="1"/>
  <c r="K93" i="7"/>
  <c r="J93" i="7" s="1" a="1"/>
  <c r="J93" i="7" s="1"/>
  <c r="I93" i="7" s="1" a="1"/>
  <c r="I93" i="7" s="1"/>
  <c r="G93" i="7" s="1"/>
  <c r="K94" i="7" a="1"/>
  <c r="K94" i="7"/>
  <c r="J94" i="7" s="1" a="1"/>
  <c r="J94" i="7" s="1"/>
  <c r="I94" i="7" s="1" a="1"/>
  <c r="I94" i="7" s="1"/>
  <c r="G94" i="7" s="1"/>
  <c r="K95" i="7" a="1"/>
  <c r="K95" i="7"/>
  <c r="K96" i="7" a="1"/>
  <c r="K96" i="7" s="1"/>
  <c r="J96" i="7" s="1" a="1"/>
  <c r="J96" i="7" s="1"/>
  <c r="I96" i="7" s="1" a="1"/>
  <c r="I96" i="7" s="1"/>
  <c r="G96" i="7" s="1"/>
  <c r="K97" i="7" a="1"/>
  <c r="K97" i="7" s="1"/>
  <c r="J97" i="7" s="1" a="1"/>
  <c r="J97" i="7" s="1"/>
  <c r="I97" i="7" s="1" a="1"/>
  <c r="I97" i="7" s="1"/>
  <c r="G97" i="7" s="1"/>
  <c r="K98" i="7" a="1"/>
  <c r="K98" i="7"/>
  <c r="K99" i="7" a="1"/>
  <c r="K99" i="7" s="1"/>
  <c r="J99" i="7" s="1" a="1"/>
  <c r="J99" i="7" s="1"/>
  <c r="I99" i="7" s="1" a="1"/>
  <c r="I99" i="7" s="1"/>
  <c r="G99" i="7" s="1"/>
  <c r="K100" i="7" a="1"/>
  <c r="K100" i="7" s="1"/>
  <c r="J100" i="7" s="1" a="1"/>
  <c r="J100" i="7" s="1"/>
  <c r="I100" i="7" s="1" a="1"/>
  <c r="I100" i="7" s="1"/>
  <c r="G100" i="7" s="1"/>
  <c r="K101" i="7" a="1"/>
  <c r="K101" i="7" s="1"/>
  <c r="J101" i="7" s="1" a="1"/>
  <c r="J101" i="7" s="1"/>
  <c r="I101" i="7" s="1" a="1"/>
  <c r="I101" i="7" s="1"/>
  <c r="G101" i="7" s="1"/>
  <c r="K4" i="7" a="1"/>
  <c r="K4" i="7" s="1"/>
  <c r="J4" i="7" s="1" a="1"/>
  <c r="J4" i="7" s="1"/>
  <c r="I4" i="7" s="1" a="1"/>
  <c r="I4" i="7" s="1"/>
  <c r="G4" i="7" s="1"/>
  <c r="J98" i="7" a="1"/>
  <c r="J98" i="7" s="1"/>
  <c r="I98" i="7" s="1" a="1"/>
  <c r="I98" i="7" s="1"/>
  <c r="G98" i="7" s="1"/>
  <c r="J95" i="7" a="1"/>
  <c r="J95" i="7" s="1"/>
  <c r="I95" i="7" s="1" a="1"/>
  <c r="I95" i="7" s="1"/>
  <c r="G95" i="7" s="1"/>
  <c r="J83" i="7" a="1"/>
  <c r="J83" i="7" s="1"/>
  <c r="I83" i="7" s="1" a="1"/>
  <c r="I83" i="7" s="1"/>
  <c r="G83" i="7" s="1"/>
  <c r="J82" i="7" a="1"/>
  <c r="J82" i="7" s="1"/>
  <c r="I82" i="7" s="1" a="1"/>
  <c r="I82" i="7" s="1"/>
  <c r="G82" i="7" s="1"/>
  <c r="J78" i="7" a="1"/>
  <c r="J78" i="7" s="1"/>
  <c r="I78" i="7" s="1" a="1"/>
  <c r="I78" i="7" s="1"/>
  <c r="G78" i="7" s="1"/>
  <c r="J68" i="7" a="1"/>
  <c r="J68" i="7" s="1"/>
  <c r="I68" i="7" s="1" a="1"/>
  <c r="I68" i="7" s="1"/>
  <c r="G68" i="7" s="1"/>
  <c r="J65" i="7" a="1"/>
  <c r="J65" i="7" s="1"/>
  <c r="I65" i="7" a="1"/>
  <c r="I65" i="7" s="1"/>
  <c r="G65" i="7" s="1"/>
  <c r="J63" i="7" a="1"/>
  <c r="J63" i="7" s="1"/>
  <c r="I63" i="7" s="1" a="1"/>
  <c r="I63" i="7" s="1"/>
  <c r="G63" i="7" s="1"/>
  <c r="J55" i="7" a="1"/>
  <c r="J55" i="7" s="1"/>
  <c r="I55" i="7" s="1" a="1"/>
  <c r="I55" i="7" s="1"/>
  <c r="G55" i="7" s="1"/>
  <c r="J48" i="7" a="1"/>
  <c r="J48" i="7" s="1"/>
  <c r="I48" i="7" s="1" a="1"/>
  <c r="I48" i="7" s="1"/>
  <c r="G48" i="7" s="1"/>
  <c r="J45" i="7" a="1"/>
  <c r="J45" i="7"/>
  <c r="I45" i="7" s="1" a="1"/>
  <c r="I45" i="7" s="1"/>
  <c r="G45" i="7" s="1"/>
  <c r="J28" i="7" a="1"/>
  <c r="J28" i="7" s="1"/>
  <c r="I28" i="7" s="1" a="1"/>
  <c r="I28" i="7" s="1"/>
  <c r="G28" i="7" s="1"/>
  <c r="J25" i="7" a="1"/>
  <c r="J25" i="7" s="1"/>
  <c r="I25" i="7" s="1" a="1"/>
  <c r="I25" i="7" s="1"/>
  <c r="G25" i="7" s="1"/>
  <c r="J12" i="7" a="1"/>
  <c r="J12" i="7" s="1"/>
  <c r="I12" i="7" s="1" a="1"/>
  <c r="I12" i="7" s="1"/>
  <c r="G12" i="7" s="1"/>
  <c r="J8" i="7" a="1"/>
  <c r="J8" i="7" s="1"/>
  <c r="I8" i="7" s="1" a="1"/>
  <c r="I8" i="7" s="1"/>
  <c r="G8" i="7" s="1"/>
  <c r="L2" i="5"/>
  <c r="L16" i="5" a="1"/>
  <c r="L16" i="5" s="1"/>
  <c r="I16" i="5" s="1"/>
  <c r="L21" i="5" a="1"/>
  <c r="L21" i="5" s="1"/>
  <c r="I21" i="5" s="1"/>
  <c r="L26" i="5" a="1"/>
  <c r="L26" i="5" s="1"/>
  <c r="I26" i="5" s="1"/>
  <c r="L46" i="5" a="1"/>
  <c r="L46" i="5" s="1"/>
  <c r="I46" i="5" s="1"/>
  <c r="L56" i="5" a="1"/>
  <c r="L56" i="5" s="1"/>
  <c r="I56" i="5" s="1"/>
  <c r="L69" i="5" a="1"/>
  <c r="L69" i="5" s="1"/>
  <c r="I69" i="5" s="1"/>
  <c r="L71" i="5" a="1"/>
  <c r="L71" i="5" s="1"/>
  <c r="I71" i="5" s="1"/>
  <c r="L91" i="5" a="1"/>
  <c r="L91" i="5" s="1"/>
  <c r="I91" i="5" s="1"/>
  <c r="M2" i="5"/>
  <c r="I28" i="4"/>
  <c r="I31" i="4"/>
  <c r="I35" i="4"/>
  <c r="I36" i="4"/>
  <c r="I38" i="4"/>
  <c r="I45" i="4"/>
  <c r="I46" i="4"/>
  <c r="I48" i="4"/>
  <c r="I51" i="4"/>
  <c r="I55" i="4"/>
  <c r="I56" i="4"/>
  <c r="I58" i="4"/>
  <c r="I65" i="4"/>
  <c r="I66" i="4"/>
  <c r="I68" i="4"/>
  <c r="I71" i="4"/>
  <c r="I75" i="4"/>
  <c r="I76" i="4"/>
  <c r="I78" i="4"/>
  <c r="I85" i="4"/>
  <c r="I86" i="4"/>
  <c r="I88" i="4"/>
  <c r="I91" i="4"/>
  <c r="I95" i="4"/>
  <c r="I96" i="4"/>
  <c r="I98" i="4"/>
  <c r="F95" i="4"/>
  <c r="F96" i="4"/>
  <c r="F78" i="4"/>
  <c r="N67" i="3"/>
  <c r="J67" i="3" s="1"/>
  <c r="N86" i="3"/>
  <c r="J86" i="3" s="1"/>
  <c r="N5" i="2"/>
  <c r="S5" i="2" s="1"/>
  <c r="N4" i="2"/>
  <c r="S4" i="2" s="1"/>
  <c r="L19" i="8" l="1"/>
  <c r="G19" i="8" s="1"/>
  <c r="L8" i="8"/>
  <c r="G8" i="8" s="1"/>
  <c r="L7" i="8"/>
  <c r="G7" i="8" s="1"/>
  <c r="L9" i="8"/>
  <c r="G9" i="8" s="1"/>
  <c r="L6" i="8"/>
  <c r="G6" i="8" s="1"/>
  <c r="L23" i="8"/>
  <c r="G23" i="8" s="1"/>
  <c r="L18" i="8"/>
  <c r="G18" i="8" s="1"/>
  <c r="L22" i="8"/>
  <c r="G22" i="8" s="1"/>
  <c r="L21" i="8"/>
  <c r="G21" i="8" s="1"/>
  <c r="I63" i="6"/>
  <c r="F63" i="6" s="1"/>
  <c r="F82" i="6"/>
  <c r="F53" i="6"/>
  <c r="I17" i="6"/>
  <c r="F17" i="6" s="1"/>
  <c r="F16" i="6"/>
  <c r="I30" i="6"/>
  <c r="F30" i="6" s="1"/>
  <c r="I69" i="6"/>
  <c r="F69" i="6" s="1"/>
  <c r="F9" i="6"/>
  <c r="I47" i="6"/>
  <c r="F47" i="6" s="1"/>
  <c r="F21" i="6"/>
  <c r="F70" i="6"/>
  <c r="F67" i="6"/>
  <c r="I66" i="6"/>
  <c r="F66" i="6" s="1"/>
  <c r="I26" i="6"/>
  <c r="F26" i="6" s="1"/>
  <c r="F29" i="6"/>
  <c r="I25" i="6"/>
  <c r="F25" i="6" s="1"/>
  <c r="F54" i="6"/>
  <c r="I21" i="6"/>
  <c r="I20" i="6"/>
  <c r="F20" i="6" s="1"/>
  <c r="F52" i="6"/>
  <c r="F68" i="6"/>
  <c r="F65" i="6"/>
  <c r="I35" i="6"/>
  <c r="F35" i="6" s="1"/>
  <c r="F46" i="6"/>
  <c r="F62" i="6"/>
  <c r="I70" i="6"/>
  <c r="F27" i="6"/>
  <c r="F74" i="6"/>
  <c r="F56" i="6"/>
  <c r="F41" i="6"/>
  <c r="F6" i="6"/>
  <c r="I24" i="6"/>
  <c r="F24" i="6" s="1"/>
  <c r="F22" i="6"/>
  <c r="I19" i="6"/>
  <c r="F19" i="6" s="1"/>
  <c r="F51" i="6"/>
  <c r="F34" i="6"/>
  <c r="I37" i="6"/>
  <c r="F37" i="6" s="1"/>
  <c r="F33" i="6"/>
  <c r="I36" i="6"/>
  <c r="F36" i="6" s="1"/>
  <c r="F13" i="6"/>
  <c r="F45" i="6"/>
  <c r="I49" i="6"/>
  <c r="F49" i="6" s="1"/>
  <c r="F73" i="6"/>
  <c r="F55" i="6"/>
  <c r="F23" i="6"/>
  <c r="F5" i="6"/>
  <c r="I23" i="6"/>
  <c r="F7" i="6"/>
  <c r="F4" i="6"/>
  <c r="F40" i="6"/>
  <c r="F72" i="6"/>
  <c r="F39" i="6"/>
  <c r="F88" i="6"/>
  <c r="F71" i="6"/>
  <c r="F38" i="6"/>
  <c r="F100" i="6"/>
  <c r="F84" i="6"/>
  <c r="F99" i="6"/>
  <c r="F83" i="6"/>
  <c r="F50" i="6"/>
  <c r="F32" i="6"/>
  <c r="F18" i="6"/>
  <c r="F97" i="6"/>
  <c r="F64" i="6"/>
  <c r="F15" i="6"/>
  <c r="F98" i="6"/>
  <c r="F96" i="6"/>
  <c r="F81" i="6"/>
  <c r="F48" i="6"/>
  <c r="F31" i="6"/>
  <c r="F14" i="6"/>
  <c r="F80" i="6"/>
  <c r="F79" i="6"/>
  <c r="F12" i="6"/>
  <c r="F78" i="6"/>
  <c r="F61" i="6"/>
  <c r="F44" i="6"/>
  <c r="F28" i="6"/>
  <c r="F11" i="6"/>
  <c r="F92" i="6"/>
  <c r="F77" i="6"/>
  <c r="F60" i="6"/>
  <c r="F43" i="6"/>
  <c r="F10" i="6"/>
  <c r="F59" i="6"/>
  <c r="F91" i="6"/>
  <c r="F76" i="6"/>
  <c r="F58" i="6"/>
  <c r="F42" i="6"/>
  <c r="F8" i="6"/>
  <c r="F75" i="6"/>
  <c r="F57" i="6"/>
  <c r="K2" i="5"/>
  <c r="J2" i="5" s="1"/>
  <c r="I2" i="5" s="1"/>
  <c r="F11" i="2" s="1"/>
  <c r="J2" i="3"/>
  <c r="F9" i="2" s="1"/>
  <c r="H6" i="10"/>
  <c r="O7" i="10" s="1"/>
  <c r="O8" i="10"/>
  <c r="J5" i="8"/>
  <c r="I5" i="8" s="1"/>
  <c r="H5" i="10"/>
  <c r="O6" i="10" s="1"/>
  <c r="J4" i="8"/>
  <c r="I4" i="8" s="1"/>
  <c r="F2" i="12"/>
  <c r="F18" i="2" s="1"/>
  <c r="G2" i="11"/>
  <c r="F17" i="2" s="1"/>
  <c r="I2" i="9"/>
  <c r="G2" i="9" s="1"/>
  <c r="F15" i="2" s="1"/>
  <c r="G2" i="8"/>
  <c r="F14" i="2" s="1"/>
  <c r="G2" i="7"/>
  <c r="F13" i="2" s="1"/>
  <c r="F98" i="4"/>
  <c r="F79" i="4"/>
  <c r="F60" i="4"/>
  <c r="F64" i="4"/>
  <c r="F101" i="4"/>
  <c r="F63" i="4"/>
  <c r="F44" i="4"/>
  <c r="F100" i="4"/>
  <c r="F62" i="4"/>
  <c r="F24" i="4"/>
  <c r="F99" i="4"/>
  <c r="F61" i="4"/>
  <c r="F42" i="4"/>
  <c r="F59" i="4"/>
  <c r="F58" i="4"/>
  <c r="F43" i="4"/>
  <c r="F77" i="4"/>
  <c r="F47" i="4"/>
  <c r="F57" i="4"/>
  <c r="F27" i="4"/>
  <c r="F97" i="4"/>
  <c r="F10" i="4"/>
  <c r="F75" i="4"/>
  <c r="F41" i="4"/>
  <c r="F39" i="4"/>
  <c r="F76" i="4"/>
  <c r="F93" i="4"/>
  <c r="F73" i="4"/>
  <c r="F53" i="4"/>
  <c r="F33" i="4"/>
  <c r="F13" i="4"/>
  <c r="F23" i="4"/>
  <c r="F37" i="4"/>
  <c r="F16" i="4"/>
  <c r="F92" i="4"/>
  <c r="F72" i="4"/>
  <c r="F52" i="4"/>
  <c r="F32" i="4"/>
  <c r="F12" i="4"/>
  <c r="F36" i="4"/>
  <c r="F54" i="4"/>
  <c r="F91" i="4"/>
  <c r="F71" i="4"/>
  <c r="F51" i="4"/>
  <c r="F31" i="4"/>
  <c r="F11" i="4"/>
  <c r="F19" i="4"/>
  <c r="F35" i="4"/>
  <c r="F90" i="4"/>
  <c r="F70" i="4"/>
  <c r="F50" i="4"/>
  <c r="F30" i="4"/>
  <c r="F22" i="4"/>
  <c r="F20" i="4"/>
  <c r="F18" i="4"/>
  <c r="F15" i="4"/>
  <c r="F74" i="4"/>
  <c r="F89" i="4"/>
  <c r="F69" i="4"/>
  <c r="F49" i="4"/>
  <c r="F29" i="4"/>
  <c r="F9" i="4"/>
  <c r="F88" i="4"/>
  <c r="F68" i="4"/>
  <c r="F48" i="4"/>
  <c r="F28" i="4"/>
  <c r="F8" i="4"/>
  <c r="F21" i="4"/>
  <c r="F34" i="4"/>
  <c r="F87" i="4"/>
  <c r="F67" i="4"/>
  <c r="F7" i="4"/>
  <c r="F40" i="4"/>
  <c r="F56" i="4"/>
  <c r="F55" i="4"/>
  <c r="F86" i="4"/>
  <c r="F66" i="4"/>
  <c r="F46" i="4"/>
  <c r="F26" i="4"/>
  <c r="F6" i="4"/>
  <c r="F38" i="4"/>
  <c r="F17" i="4"/>
  <c r="F14" i="4"/>
  <c r="F85" i="4"/>
  <c r="F65" i="4"/>
  <c r="F45" i="4"/>
  <c r="F25" i="4"/>
  <c r="F5" i="4"/>
  <c r="F2" i="6" l="1"/>
  <c r="F12" i="2" s="1"/>
  <c r="H2" i="10"/>
  <c r="F4" i="4"/>
  <c r="F2" i="4" s="1"/>
  <c r="F10" i="2" s="1"/>
  <c r="F16" i="2" l="1"/>
  <c r="F20" i="2" s="1"/>
  <c r="I2" i="10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<sst xmlns="http://schemas.openxmlformats.org/spreadsheetml/2006/main" count="472" uniqueCount="219">
  <si>
    <r>
      <rPr>
        <b/>
        <sz val="28"/>
        <color theme="1"/>
        <rFont val="Calibri (Body)"/>
      </rPr>
      <t>AKDENİZ ÜNİVERSİTESİ AKADEMİK YÜKSELTME VE ATAMA BAŞVURU FORMU</t>
    </r>
    <r>
      <rPr>
        <b/>
        <sz val="22"/>
        <color theme="1"/>
        <rFont val="Calibri (Body)"/>
      </rPr>
      <t xml:space="preserve">
</t>
    </r>
    <r>
      <rPr>
        <b/>
        <sz val="16"/>
        <color theme="1"/>
        <rFont val="Aptos Narrow"/>
        <family val="2"/>
        <charset val="162"/>
        <scheme val="minor"/>
      </rPr>
      <t xml:space="preserve">
Bu Form  "AKDENİZ ÜNİVERSİTESİ AKADEMİK YÜKSELTME VE ATAMA KRİTERLERİ" dikkate alınarak doldurulmalıdır.</t>
    </r>
  </si>
  <si>
    <t>Akademik Yükseltme ve Atama Aday Bilgileri</t>
  </si>
  <si>
    <t>Adayın Güncel Kadrosu:</t>
  </si>
  <si>
    <t>Seçiniz</t>
  </si>
  <si>
    <t>Adayın Başvurduğu Kadro:</t>
  </si>
  <si>
    <t>ADI</t>
  </si>
  <si>
    <t>BÖLÜM</t>
  </si>
  <si>
    <t xml:space="preserve">Doktora/Tıpta-Diş Hek. Uzmanlık   Tarihi: </t>
  </si>
  <si>
    <t xml:space="preserve">Doktora Sonrası Geçen Yıl: </t>
  </si>
  <si>
    <t>Yabancı Dili:</t>
  </si>
  <si>
    <t>TDP- Sosyal Sorumluluk Projesi</t>
  </si>
  <si>
    <t>SOYADI</t>
  </si>
  <si>
    <t>ANABİLİM DALI</t>
  </si>
  <si>
    <t>ÜAK Doçentlik Tarihi:</t>
  </si>
  <si>
    <t>Doçentlik Sonrası Geçen Yıl:</t>
  </si>
  <si>
    <t>Yabancı Dil Sınavı:</t>
  </si>
  <si>
    <t xml:space="preserve">Akredite Birimde Ders </t>
  </si>
  <si>
    <t>Eğitim Merkezi Faaliyetleri</t>
  </si>
  <si>
    <t>BİRİM</t>
  </si>
  <si>
    <t>Atandığı Son Kadro Tarihi:</t>
  </si>
  <si>
    <t>Başvuru Tarihi:</t>
  </si>
  <si>
    <t>Yabancı Dil Puanı:</t>
  </si>
  <si>
    <t>Yabancı Dilde Ders</t>
  </si>
  <si>
    <t>Ortak Diploma Programında Ders</t>
  </si>
  <si>
    <t>FAALİYET</t>
  </si>
  <si>
    <t>PUAN</t>
  </si>
  <si>
    <t>1. BÖLÜM: BİLİMSEL MAKALELER</t>
  </si>
  <si>
    <t>2. BÖLÜM: KİTAP</t>
  </si>
  <si>
    <t>PROFESÖR</t>
  </si>
  <si>
    <t>YDS</t>
  </si>
  <si>
    <t>3. BÖLÜM: ATIF</t>
  </si>
  <si>
    <t>DOÇENT</t>
  </si>
  <si>
    <t>YÖKDİL</t>
  </si>
  <si>
    <t>4. BÖLÜM: PATENT ve GİRİŞİMCİLİK</t>
  </si>
  <si>
    <t>DR. ÖĞRETİM ÜYESİ</t>
  </si>
  <si>
    <t>ÜDS</t>
  </si>
  <si>
    <t>5. BÖLÜM- TEZ YÖNETİMİ</t>
  </si>
  <si>
    <t>ÖĞRETİM GÖREVLİSİ</t>
  </si>
  <si>
    <t>KPDS</t>
  </si>
  <si>
    <t>6. BÖLÜM- PROJELER</t>
  </si>
  <si>
    <t>UZMAN</t>
  </si>
  <si>
    <t>DİĞER (ÖSYM EŞDEĞER PUANINI YAZINIZ)</t>
  </si>
  <si>
    <t xml:space="preserve">7. BÖLÜM- BİLİMSEL TOPLANTI FAALİYETLERİ </t>
  </si>
  <si>
    <t>ARAŞTIRMA GÖREVLİSİ</t>
  </si>
  <si>
    <t xml:space="preserve">8. BÖLÜM EĞİTİM-ÖĞRETİM FAALİYETLERİ </t>
  </si>
  <si>
    <t>DİĞER</t>
  </si>
  <si>
    <t xml:space="preserve">9. BÖLÜM - ULUSLARARASILAŞMA FAALİYETLERİ VE ÖDÜLLER </t>
  </si>
  <si>
    <t>10. BÖLÜM- TDP</t>
  </si>
  <si>
    <t>11. BÖLÜM- DİSİPLİNE ÖZGÜ</t>
  </si>
  <si>
    <t>TOPLAM PUAN</t>
  </si>
  <si>
    <t xml:space="preserve">1. BÖLÜM- Bilimsel Makaleler </t>
  </si>
  <si>
    <t>Sıra No</t>
  </si>
  <si>
    <t>Kategori</t>
  </si>
  <si>
    <t>Yazar Sayısı</t>
  </si>
  <si>
    <t>Yazar Statüsü</t>
  </si>
  <si>
    <t>İşbirliği / Proje Çıktısı (bkz. f,g)</t>
  </si>
  <si>
    <t xml:space="preserve">Yayınlandığı Süreç  </t>
  </si>
  <si>
    <t>Yayın Tarihi</t>
  </si>
  <si>
    <t>Yayın Künyesi</t>
  </si>
  <si>
    <t>Yayın Linki</t>
  </si>
  <si>
    <t>Tek Yazarlı</t>
  </si>
  <si>
    <t>Başlıca Yazar</t>
  </si>
  <si>
    <t>Hayır</t>
  </si>
  <si>
    <t>Evet</t>
  </si>
  <si>
    <t>2 Yazarlı</t>
  </si>
  <si>
    <t>Ortak Yazar</t>
  </si>
  <si>
    <t>3 Yazarlı</t>
  </si>
  <si>
    <t>Ulakbim TR Dizin Dergi</t>
  </si>
  <si>
    <t>4+ Yazarlı</t>
  </si>
  <si>
    <t>Diğer Uluslararası Hakemli Dergiler</t>
  </si>
  <si>
    <t>Doktora Öncesi</t>
  </si>
  <si>
    <t>Doktora Sonrası</t>
  </si>
  <si>
    <t xml:space="preserve">Doçentlik Sonrası </t>
  </si>
  <si>
    <t>2. BÖLÜM- KİTAP</t>
  </si>
  <si>
    <t xml:space="preserve">TOPLAM PUAN </t>
  </si>
  <si>
    <t>Kitap/kitap bölümü yazarı, editör ile aynı kişi ise sadece beyan edilen tek bir kategoriden puan alınır.</t>
  </si>
  <si>
    <t>Kategori Puan</t>
  </si>
  <si>
    <t>Yazar Sayısına Bölünmüş</t>
  </si>
  <si>
    <t>Yürütücü veya Koordinatör</t>
  </si>
  <si>
    <t>Eğitimci</t>
  </si>
  <si>
    <t>Akreditasyon Komisyonunda Görev</t>
  </si>
  <si>
    <t>Görevli</t>
  </si>
  <si>
    <t>Var</t>
  </si>
  <si>
    <t>SCIE, SSCI, AHCI Dergi</t>
  </si>
  <si>
    <t>Yok</t>
  </si>
  <si>
    <t>Kongre Bildiri Kitapçığı</t>
  </si>
  <si>
    <t>Uluslararası kitap yazarlığı</t>
  </si>
  <si>
    <t>Uluslararası kitap editörlüğü, bölüm yazarlığı</t>
  </si>
  <si>
    <t>Tek disiplinli</t>
  </si>
  <si>
    <t>Ulusal kitap yazarlığı</t>
  </si>
  <si>
    <t>Çok disiplinli</t>
  </si>
  <si>
    <t>Üniversite-Sanayi İşbirlikli</t>
  </si>
  <si>
    <t>Ulusal kitap editörlüğü, bölüm yazarlığı</t>
  </si>
  <si>
    <t>Editör</t>
  </si>
  <si>
    <t>Yazar</t>
  </si>
  <si>
    <t>Çeviri kitap editörlüğü, kitap bölümü çevirisi, tam kitap çevirisi</t>
  </si>
  <si>
    <t>Uluslararası Proje</t>
  </si>
  <si>
    <t>Ulusal Proje</t>
  </si>
  <si>
    <t xml:space="preserve">Danışman </t>
  </si>
  <si>
    <t>Uluslararası</t>
  </si>
  <si>
    <t>Eş Danışman</t>
  </si>
  <si>
    <t>Ulusal</t>
  </si>
  <si>
    <t>Kitap</t>
  </si>
  <si>
    <t>Kitap Bölümü</t>
  </si>
  <si>
    <t>Araştırmacı veya Bursiyer</t>
  </si>
  <si>
    <t>Tam Metin</t>
  </si>
  <si>
    <t>Özet</t>
  </si>
  <si>
    <t>3. BÖLÜM- Atıf</t>
  </si>
  <si>
    <t>H indeksi</t>
  </si>
  <si>
    <t>H-İndeksi =</t>
  </si>
  <si>
    <t>Atıf Alan Yayının Yazar Sayısı</t>
  </si>
  <si>
    <t>Atıfın Alındığı Yıl</t>
  </si>
  <si>
    <t xml:space="preserve">Atıf Alan Eserin Künyesi </t>
  </si>
  <si>
    <t xml:space="preserve">Atıf Yapan Eserin Künyesi </t>
  </si>
  <si>
    <t>Atıf</t>
  </si>
  <si>
    <t>1-5 Yazarlı</t>
  </si>
  <si>
    <t>5+ Yazarlı</t>
  </si>
  <si>
    <t>Diğer Kitap/Dergi</t>
  </si>
  <si>
    <t>Kanun</t>
  </si>
  <si>
    <t xml:space="preserve">4. BÖLÜM - Patent ve Girişimcilik </t>
  </si>
  <si>
    <t>Uluslararası/Üniversite-Sanayi İşbirlikli</t>
  </si>
  <si>
    <t>Patent veya Girişimcilik Faaliyeti</t>
  </si>
  <si>
    <t>4.1. Ticarileştirme</t>
  </si>
  <si>
    <t>4.2. Uluslararası Patent Tescili</t>
  </si>
  <si>
    <t>4.3. Ulusal Patent Tescili</t>
  </si>
  <si>
    <t>4.4. Uluslararası Islahçı Hakkı</t>
  </si>
  <si>
    <t>4.5. Ulusal Islahçı Hakkı</t>
  </si>
  <si>
    <t>4.6. Çeşit Tescili</t>
  </si>
  <si>
    <t xml:space="preserve"> 4.11. AR-Ge Geliri Sağlanması</t>
  </si>
  <si>
    <t>4.12. Patent Başvurusu</t>
  </si>
  <si>
    <t>5. BÖLÜM - Tez Yönetimi</t>
  </si>
  <si>
    <t>Danışman Statüsü</t>
  </si>
  <si>
    <t>Tez Statüsü</t>
  </si>
  <si>
    <t>Tezin Künyesi</t>
  </si>
  <si>
    <t>Doktora Tezi</t>
  </si>
  <si>
    <t>Danışman</t>
  </si>
  <si>
    <t>Tek Disiplinli</t>
  </si>
  <si>
    <t>Çok Disiplinli</t>
  </si>
  <si>
    <t>Üniversite Sanayi İşbirlikli</t>
  </si>
  <si>
    <t>Uzmanlık Tezi</t>
  </si>
  <si>
    <t>SENSE A</t>
  </si>
  <si>
    <t>SENSE B</t>
  </si>
  <si>
    <t>SENSE C</t>
  </si>
  <si>
    <t>SENSE D</t>
  </si>
  <si>
    <t>SENSE E</t>
  </si>
  <si>
    <t>Yüksek Lisans Tezi</t>
  </si>
  <si>
    <t>Bölüm Yazarı</t>
  </si>
  <si>
    <t>6. BÖLÜM - Bilimsel Araştırma Projeleri</t>
  </si>
  <si>
    <t>Projedeki Görevi</t>
  </si>
  <si>
    <t>Proje Bilgileri</t>
  </si>
  <si>
    <t>Proje Süresi (Ay)</t>
  </si>
  <si>
    <t>AU BAP Projesi</t>
  </si>
  <si>
    <t>7. BÖLÜM - Bilimsel Toplantı Faaliyeti</t>
  </si>
  <si>
    <t>Son beş yıldaki faaliyetler puanlanır ve bu kategorideki eserlerden en fazla 20 puan alınır.</t>
  </si>
  <si>
    <t>Yayımlanma Yeri</t>
  </si>
  <si>
    <t>Yayın Türü</t>
  </si>
  <si>
    <t>Bildiri Künyesi</t>
  </si>
  <si>
    <t>Uluslararası Kongre Bildiri Kitapçığı</t>
  </si>
  <si>
    <t>Ulusal Kongre Bildiri Kitapçığı</t>
  </si>
  <si>
    <t>8. BÖLÜM- Eğitim Öğretim ve Akreditasyon Faaliyetleri</t>
  </si>
  <si>
    <t>Bu kategoriden en fazla 100 puan alınır
Son beş yıldaki dersler dikkate alınır.
Ders bilgi paketlerinin, TYYÇ uyumunun yapılması ve Belirtke tablosunun %100 tamamlanmış olması durumunda bu kısımdan puan alınır.
Yabancı dil alanları ve hazırlık sınıflarında verilen derslerden bu kategoriden puan alınmaz.</t>
  </si>
  <si>
    <t>Eğitici Eğitimi Belgesi =</t>
  </si>
  <si>
    <t>En fazla 100 puan alınabilir</t>
  </si>
  <si>
    <t>Ölçme Değerlendirme Belgesi =</t>
  </si>
  <si>
    <t>Faaliyet Türü</t>
  </si>
  <si>
    <t>AKTS 
(Ders Faaliyeti İçin)</t>
  </si>
  <si>
    <t>Faaliyet Yılı Toplamı 
(Komisyon Faaliyeti İçin)</t>
  </si>
  <si>
    <t>Faaliyet/Ders Bilgileri</t>
  </si>
  <si>
    <t>Akredite Birimde Ders</t>
  </si>
  <si>
    <t>9. BÖLÜM - Uluslararasılaşma Faaliyetleri ve Ödüller</t>
  </si>
  <si>
    <t>YÖK ve TÜBA Ödülü</t>
  </si>
  <si>
    <t>TÜBİTAK/TUSEB Ödülü</t>
  </si>
  <si>
    <t>Öğrenci Sayısı
(Danışmanlık Faaliyeti İçin)</t>
  </si>
  <si>
    <t>Faaliyet süresi ( ay)
(Yurt Dışı Gözlem ve Araştırma İçin)</t>
  </si>
  <si>
    <t>Yılı</t>
  </si>
  <si>
    <t>Faaliyet/ Ödül Bilgileri</t>
  </si>
  <si>
    <t>Uluslararası Teşvik Ödülü</t>
  </si>
  <si>
    <t>GEBİP Ödülü</t>
  </si>
  <si>
    <t>Bakanlık Ödülleri</t>
  </si>
  <si>
    <t>Uluslararası Kongre Başkanlığı</t>
  </si>
  <si>
    <t>Uluslararası Kongre Sekreterliği</t>
  </si>
  <si>
    <t>Yabancı Öğrenci Doktora Tez Danışmanlığı</t>
  </si>
  <si>
    <t>Diğer Uluslararası Projeler Yürütücü/Koordinatör</t>
  </si>
  <si>
    <t>Diğer Uluslararası Projeler  Araştırmacı</t>
  </si>
  <si>
    <t>Yabancı Öğrenci Yüksek Lisans Tez Danışmanlığı</t>
  </si>
  <si>
    <t>Yurtdışında Gözlem ve Araştırma Faaliyeti</t>
  </si>
  <si>
    <t>10. BÖLÜM - Toplumsal Destek Faaliyetleri/Projeleri</t>
  </si>
  <si>
    <t>Son beş yıldaki faaliyetler dikkate alınır.
Eğitimin belgelendirilmesi şarttır ve bu alandan en fazla 100 puan alınabilir.</t>
  </si>
  <si>
    <t>Faaliyetteki Görevi</t>
  </si>
  <si>
    <t>Bütçesi</t>
  </si>
  <si>
    <t>Faaliyet Bilgileri</t>
  </si>
  <si>
    <t>10.1. Bütçeli TDP- Sosyal Sorumluluk Projesi</t>
  </si>
  <si>
    <t>Maksimum 100 Puan</t>
  </si>
  <si>
    <t>10.2. Bütçesiz TDP- Sosyal Sorumluluk Projesi</t>
  </si>
  <si>
    <t>10.3. Eğitim Merkezi Faaliyetleri</t>
  </si>
  <si>
    <t xml:space="preserve">10.4. Sosyal Sorumluluk Çalışmaları </t>
  </si>
  <si>
    <t>11. BÖLÜM - Disipline Özgü Etkinlik ve Faaliyetler</t>
  </si>
  <si>
    <t>Disipline özgü etkinlik ve faaliyetler için her temel bilim alanı kendi özel alanından puan alır. 
Bu bölümün puanları manuel olarak girilecektir.
Bu bölümden alınan puan diğer bölümlerden alınan puanın %30’unu geçemez. (Grup 4. hariç)</t>
  </si>
  <si>
    <t xml:space="preserve">Madde </t>
  </si>
  <si>
    <t>SCI-Expanded, SSCI, ESCI Dergi</t>
  </si>
  <si>
    <t>Scopus, WoS kitap yazarlığı</t>
  </si>
  <si>
    <t>Scopus, Wos kitap bölüm yazarlığı</t>
  </si>
  <si>
    <t>Adayın kendi yayınlarına yaptığı atıflar puanlamada değerlendirmeye alınmaz.
Son beş yıla ait olan atıflar dikkate alınır.
Scopus tarafından hesaplanan h-indeksi değeri dikkate alınır ve bu maddeden en fazla 200 puan alınabilir.
Toplam atıf puanından en fazla 250 puan alınabilir</t>
  </si>
  <si>
    <t>Scopus, SCIE-SSCI-AHCI Dergi</t>
  </si>
  <si>
    <t>Scopus, WoS Kitap</t>
  </si>
  <si>
    <t>4.7. TGB Bölgesinde Şirket Varlığı</t>
  </si>
  <si>
    <t>4.9. BİGG Desteği (Tez/Mezuniyet Projesi)</t>
  </si>
  <si>
    <t>4.10. Ticarileştirilmiş endüstriyel/sanatsal/mimari tasarım</t>
  </si>
  <si>
    <t>4.8. TGB Bölgesinde Girişimcilik (Tez/Mezuniyet Projesi)</t>
  </si>
  <si>
    <t>Ulusal İşbirlikli</t>
  </si>
  <si>
    <t xml:space="preserve">Adayın danışmanlığını yaptığı son beş yılda tamamlanan lisansüstü tezlerden aşağıdaki puanlar alınır. 
Tez önerisi aşamasından itibaren danışmanlığı yapılan tezler dikkate alınır. </t>
  </si>
  <si>
    <t>Üniversite-Sanayi İşbirliği</t>
  </si>
  <si>
    <t>Scopus Dergi</t>
  </si>
  <si>
    <t>Disipline özgü etkinlik ve faaliyetler alanında aynı ödül alınmış ise yüksek puanı olan kategori dikkate alınır.
Sadece Scopus, SCI-Expanded, SSCI ve AHCI kapsamındaki dergilerde bildirileri yayımlanan kongreler değerlendirmeye alınır.
Danışmanlığı yürütülen yabancı öğrenci lisansüstü tezinin bitmiş olması gereklidir.</t>
  </si>
  <si>
    <r>
      <t xml:space="preserve">Scopus Dergi </t>
    </r>
    <r>
      <rPr>
        <b/>
        <sz val="12"/>
        <color theme="0"/>
        <rFont val="Aptos Narrow"/>
        <family val="2"/>
        <scheme val="minor"/>
      </rPr>
      <t xml:space="preserve">Q1 </t>
    </r>
    <r>
      <rPr>
        <sz val="12"/>
        <color theme="0"/>
        <rFont val="Aptos Narrow"/>
        <family val="2"/>
        <scheme val="minor"/>
      </rPr>
      <t>(%10)*</t>
    </r>
  </si>
  <si>
    <r>
      <t xml:space="preserve">Scopus Dergi </t>
    </r>
    <r>
      <rPr>
        <b/>
        <sz val="12"/>
        <color theme="0"/>
        <rFont val="Aptos Narrow"/>
        <family val="2"/>
        <scheme val="minor"/>
      </rPr>
      <t>Q1</t>
    </r>
    <r>
      <rPr>
        <sz val="12"/>
        <color theme="0"/>
        <rFont val="Aptos Narrow"/>
        <family val="2"/>
        <scheme val="minor"/>
      </rPr>
      <t>*</t>
    </r>
  </si>
  <si>
    <r>
      <t xml:space="preserve">Scopus Dergi </t>
    </r>
    <r>
      <rPr>
        <b/>
        <sz val="12"/>
        <color theme="0"/>
        <rFont val="Aptos Narrow"/>
        <family val="2"/>
        <scheme val="minor"/>
      </rPr>
      <t>Q2</t>
    </r>
    <r>
      <rPr>
        <sz val="12"/>
        <color theme="0"/>
        <rFont val="Aptos Narrow"/>
        <family val="2"/>
        <scheme val="minor"/>
      </rPr>
      <t>*</t>
    </r>
  </si>
  <si>
    <r>
      <t xml:space="preserve">Scopus Dergi </t>
    </r>
    <r>
      <rPr>
        <b/>
        <sz val="12"/>
        <color theme="0"/>
        <rFont val="Aptos Narrow"/>
        <family val="2"/>
        <scheme val="minor"/>
      </rPr>
      <t>Q3</t>
    </r>
    <r>
      <rPr>
        <sz val="12"/>
        <color theme="0"/>
        <rFont val="Aptos Narrow"/>
        <family val="2"/>
        <scheme val="minor"/>
      </rPr>
      <t>*</t>
    </r>
  </si>
  <si>
    <r>
      <t xml:space="preserve">Scopus Dergi </t>
    </r>
    <r>
      <rPr>
        <b/>
        <sz val="12"/>
        <color theme="0"/>
        <rFont val="Aptos Narrow"/>
        <family val="2"/>
        <scheme val="minor"/>
      </rPr>
      <t>Q4</t>
    </r>
    <r>
      <rPr>
        <sz val="12"/>
        <color theme="0"/>
        <rFont val="Aptos Narrow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</si>
</sst>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charset val="162"/>
      <scheme val="minor"/>
    </font>
    <font>
      <b/>
      <sz val="28"/>
      <color theme="1"/>
      <name val="Calibri (Body)"/>
    </font>
    <font>
      <b/>
      <sz val="22"/>
      <color theme="1"/>
      <name val="Calibri (Body)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6"/>
      <name val="Aptos Narrow"/>
      <family val="2"/>
      <scheme val="minor"/>
    </font>
    <font>
      <b/>
      <sz val="18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6"/>
      <name val="Aptos Narrow"/>
      <family val="2"/>
      <charset val="162"/>
      <scheme val="minor"/>
    </font>
    <font>
      <b/>
      <sz val="20"/>
      <name val="Aptos Narrow"/>
      <family val="2"/>
      <charset val="162"/>
      <scheme val="minor"/>
    </font>
    <font>
      <b/>
      <sz val="22"/>
      <name val="Aptos Narrow"/>
      <family val="2"/>
      <charset val="162"/>
      <scheme val="minor"/>
    </font>
    <font>
      <b/>
      <sz val="22"/>
      <color theme="4" tint="-0.249977111117893"/>
      <name val="Aptos Narrow"/>
      <family val="2"/>
      <charset val="162"/>
      <scheme val="minor"/>
    </font>
    <font>
      <b/>
      <sz val="22"/>
      <color theme="1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6"/>
      <name val="Aptos Narrow"/>
      <family val="2"/>
      <charset val="162"/>
      <scheme val="minor"/>
    </font>
    <font>
      <b/>
      <sz val="16"/>
      <name val="Aptos Narrow"/>
      <family val="2"/>
      <scheme val="minor"/>
    </font>
    <font>
      <sz val="16"/>
      <name val="Aptos Narrow"/>
      <family val="2"/>
      <scheme val="minor"/>
    </font>
    <font>
      <sz val="12"/>
      <color theme="0" tint="-0.1499984740745262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4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20"/>
      <color rgb="FFFFFF00"/>
      <name val="Aptos Narrow"/>
      <family val="2"/>
      <scheme val="minor"/>
    </font>
    <font>
      <b/>
      <sz val="12"/>
      <color theme="1"/>
      <name val="Aptos Narrow"/>
      <family val="2"/>
      <charset val="162"/>
      <scheme val="minor"/>
    </font>
    <font>
      <b/>
      <sz val="12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Calibri (Body)"/>
    </font>
    <font>
      <b/>
      <sz val="14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000000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hidden="1"/>
    </xf>
    <xf numFmtId="0" fontId="6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Alignment="1">
      <alignment wrapText="1"/>
    </xf>
    <xf numFmtId="49" fontId="20" fillId="5" borderId="9" xfId="0" applyNumberFormat="1" applyFont="1" applyFill="1" applyBorder="1" applyAlignment="1">
      <alignment horizontal="center" wrapText="1"/>
    </xf>
    <xf numFmtId="0" fontId="21" fillId="5" borderId="0" xfId="0" applyFont="1" applyFill="1" applyAlignment="1">
      <alignment horizontal="right" vertical="center" wrapText="1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14" fontId="10" fillId="0" borderId="11" xfId="0" applyNumberFormat="1" applyFont="1" applyBorder="1" applyAlignment="1" applyProtection="1">
      <alignment horizontal="center" vertical="center" wrapText="1"/>
      <protection locked="0"/>
    </xf>
    <xf numFmtId="164" fontId="20" fillId="6" borderId="11" xfId="0" applyNumberFormat="1" applyFont="1" applyFill="1" applyBorder="1" applyAlignment="1">
      <alignment horizontal="center" vertical="center" wrapText="1"/>
    </xf>
    <xf numFmtId="164" fontId="23" fillId="5" borderId="14" xfId="0" applyNumberFormat="1" applyFont="1" applyFill="1" applyBorder="1" applyAlignment="1">
      <alignment horizontal="center" vertical="center" wrapText="1"/>
    </xf>
    <xf numFmtId="0" fontId="24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19" fillId="0" borderId="0" xfId="0" applyFont="1"/>
    <xf numFmtId="49" fontId="20" fillId="5" borderId="9" xfId="0" applyNumberFormat="1" applyFont="1" applyFill="1" applyBorder="1" applyAlignment="1">
      <alignment horizontal="center"/>
    </xf>
    <xf numFmtId="0" fontId="22" fillId="0" borderId="10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14" fontId="10" fillId="0" borderId="15" xfId="0" applyNumberFormat="1" applyFont="1" applyBorder="1" applyAlignment="1" applyProtection="1">
      <alignment horizontal="center" vertical="center"/>
      <protection locked="0"/>
    </xf>
    <xf numFmtId="164" fontId="20" fillId="6" borderId="15" xfId="0" applyNumberFormat="1" applyFont="1" applyFill="1" applyBorder="1" applyAlignment="1">
      <alignment horizontal="center" vertical="center"/>
    </xf>
    <xf numFmtId="0" fontId="24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9" fillId="5" borderId="14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49" fontId="3" fillId="5" borderId="16" xfId="0" applyNumberFormat="1" applyFont="1" applyFill="1" applyBorder="1" applyAlignment="1">
      <alignment horizontal="center"/>
    </xf>
    <xf numFmtId="0" fontId="0" fillId="5" borderId="17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top"/>
    </xf>
    <xf numFmtId="0" fontId="27" fillId="5" borderId="17" xfId="0" applyFont="1" applyFill="1" applyBorder="1" applyAlignment="1">
      <alignment horizontal="center" vertical="top"/>
    </xf>
    <xf numFmtId="0" fontId="6" fillId="5" borderId="17" xfId="0" applyFont="1" applyFill="1" applyBorder="1"/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28" fillId="7" borderId="2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0" fillId="0" borderId="24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4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30" fillId="0" borderId="26" xfId="0" applyFont="1" applyBorder="1" applyAlignment="1">
      <alignment horizontal="center" vertical="center"/>
    </xf>
    <xf numFmtId="0" fontId="18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" fontId="30" fillId="0" borderId="26" xfId="0" applyNumberFormat="1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3" fillId="7" borderId="21" xfId="0" applyFont="1" applyFill="1" applyBorder="1" applyAlignment="1">
      <alignment horizontal="center" vertical="center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0" fillId="5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26" fillId="5" borderId="0" xfId="0" applyFont="1" applyFill="1" applyAlignment="1">
      <alignment horizontal="center" vertical="top"/>
    </xf>
    <xf numFmtId="0" fontId="26" fillId="9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7" fillId="10" borderId="15" xfId="0" applyFont="1" applyFill="1" applyBorder="1" applyAlignment="1">
      <alignment horizontal="center" vertical="center" wrapText="1"/>
    </xf>
    <xf numFmtId="0" fontId="38" fillId="8" borderId="15" xfId="0" applyFont="1" applyFill="1" applyBorder="1" applyAlignment="1">
      <alignment horizontal="center" vertical="center" wrapText="1"/>
    </xf>
    <xf numFmtId="0" fontId="26" fillId="8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5" xfId="0" applyFont="1" applyBorder="1" applyAlignment="1">
      <alignment horizontal="center" wrapText="1"/>
    </xf>
    <xf numFmtId="49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4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0" fillId="0" borderId="15" xfId="0" applyBorder="1" applyAlignment="1" applyProtection="1">
      <alignment horizontal="center" wrapText="1"/>
      <protection locked="0"/>
    </xf>
    <xf numFmtId="14" fontId="0" fillId="0" borderId="15" xfId="0" applyNumberFormat="1" applyBorder="1" applyAlignment="1" applyProtection="1">
      <alignment horizontal="center"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41" fillId="0" borderId="0" xfId="0" applyFont="1" applyAlignment="1">
      <alignment wrapText="1"/>
    </xf>
    <xf numFmtId="0" fontId="12" fillId="9" borderId="15" xfId="0" applyFont="1" applyFill="1" applyBorder="1" applyAlignment="1">
      <alignment horizontal="center" vertical="center" wrapText="1"/>
    </xf>
    <xf numFmtId="0" fontId="24" fillId="0" borderId="0" xfId="0" applyFont="1"/>
    <xf numFmtId="0" fontId="35" fillId="0" borderId="23" xfId="0" applyFont="1" applyBorder="1" applyAlignment="1">
      <alignment horizontal="center" vertical="center" wrapText="1"/>
    </xf>
    <xf numFmtId="0" fontId="26" fillId="9" borderId="23" xfId="0" applyFont="1" applyFill="1" applyBorder="1" applyAlignment="1" applyProtection="1">
      <alignment horizontal="center" vertical="center" wrapText="1"/>
      <protection locked="0"/>
    </xf>
    <xf numFmtId="0" fontId="37" fillId="10" borderId="30" xfId="0" applyFont="1" applyFill="1" applyBorder="1" applyAlignment="1">
      <alignment horizontal="center" vertical="center" wrapText="1"/>
    </xf>
    <xf numFmtId="0" fontId="26" fillId="8" borderId="15" xfId="0" applyFont="1" applyFill="1" applyBorder="1" applyAlignment="1">
      <alignment horizontal="center" vertical="center"/>
    </xf>
    <xf numFmtId="0" fontId="26" fillId="8" borderId="1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5" xfId="0" applyFont="1" applyBorder="1" applyAlignment="1">
      <alignment horizont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9" borderId="15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1" fillId="0" borderId="0" xfId="0" applyFont="1"/>
    <xf numFmtId="0" fontId="36" fillId="0" borderId="0" xfId="0" applyFont="1"/>
    <xf numFmtId="0" fontId="39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43" fillId="11" borderId="15" xfId="0" applyFont="1" applyFill="1" applyBorder="1" applyAlignment="1">
      <alignment horizontal="center" vertical="center" wrapText="1"/>
    </xf>
    <xf numFmtId="0" fontId="37" fillId="12" borderId="23" xfId="0" applyFont="1" applyFill="1" applyBorder="1" applyAlignment="1">
      <alignment horizontal="center" vertical="center" wrapText="1"/>
    </xf>
    <xf numFmtId="14" fontId="0" fillId="0" borderId="15" xfId="0" applyNumberFormat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>
      <alignment horizontal="right" vertical="center" wrapText="1"/>
    </xf>
    <xf numFmtId="0" fontId="35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>
      <alignment horizontal="right" vertical="center" wrapText="1"/>
    </xf>
    <xf numFmtId="0" fontId="35" fillId="2" borderId="15" xfId="0" applyFon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0" fontId="26" fillId="9" borderId="15" xfId="0" applyFont="1" applyFill="1" applyBorder="1" applyAlignment="1" applyProtection="1">
      <alignment horizontal="center" vertical="center" wrapText="1"/>
      <protection locked="0"/>
    </xf>
    <xf numFmtId="0" fontId="0" fillId="9" borderId="15" xfId="0" applyFill="1" applyBorder="1" applyAlignment="1" applyProtection="1">
      <alignment horizontal="center" vertical="center" wrapText="1"/>
      <protection locked="0"/>
    </xf>
    <xf numFmtId="0" fontId="35" fillId="4" borderId="30" xfId="0" applyFont="1" applyFill="1" applyBorder="1" applyAlignment="1">
      <alignment horizontal="center" vertical="center" wrapText="1"/>
    </xf>
    <xf numFmtId="0" fontId="35" fillId="4" borderId="31" xfId="0" applyFont="1" applyFill="1" applyBorder="1" applyAlignment="1">
      <alignment horizontal="center" vertical="center" wrapText="1"/>
    </xf>
    <xf numFmtId="0" fontId="35" fillId="4" borderId="3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4" fillId="0" borderId="0" xfId="0" applyFont="1"/>
    <xf numFmtId="0" fontId="25" fillId="0" borderId="0" xfId="0" applyFont="1" applyAlignment="1">
      <alignment horizontal="center" vertical="center" wrapText="1"/>
    </xf>
    <xf numFmtId="1" fontId="0" fillId="0" borderId="15" xfId="0" applyNumberForma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wrapText="1"/>
    </xf>
    <xf numFmtId="0" fontId="45" fillId="0" borderId="0" xfId="0" applyFont="1" applyAlignment="1">
      <alignment horizont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5" fillId="0" borderId="0" xfId="0" applyFont="1" applyAlignment="1">
      <alignment wrapText="1"/>
    </xf>
    <xf numFmtId="0" fontId="24" fillId="0" borderId="0" xfId="0" applyFont="1" applyAlignment="1" applyProtection="1">
      <alignment horizontal="center" vertical="center" wrapText="1"/>
      <protection hidden="1"/>
    </xf>
    <xf numFmtId="0" fontId="45" fillId="0" borderId="0" xfId="0" applyFont="1"/>
    <xf numFmtId="0" fontId="3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0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40" fillId="0" borderId="0" xfId="0" applyFont="1"/>
    <xf numFmtId="49" fontId="3" fillId="2" borderId="0" xfId="0" applyNumberFormat="1" applyFont="1" applyFill="1" applyAlignment="1">
      <alignment horizontal="center" vertical="center" wrapText="1"/>
    </xf>
    <xf numFmtId="49" fontId="28" fillId="7" borderId="19" xfId="0" applyNumberFormat="1" applyFont="1" applyFill="1" applyBorder="1" applyAlignment="1">
      <alignment horizontal="center" vertical="center"/>
    </xf>
    <xf numFmtId="49" fontId="28" fillId="7" borderId="20" xfId="0" applyNumberFormat="1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right" vertical="center"/>
    </xf>
    <xf numFmtId="0" fontId="28" fillId="7" borderId="2" xfId="0" applyFont="1" applyFill="1" applyBorder="1" applyAlignment="1">
      <alignment horizontal="right" vertical="center"/>
    </xf>
    <xf numFmtId="0" fontId="28" fillId="7" borderId="4" xfId="0" applyFont="1" applyFill="1" applyBorder="1" applyAlignment="1">
      <alignment horizontal="right" vertical="center"/>
    </xf>
    <xf numFmtId="0" fontId="21" fillId="3" borderId="22" xfId="0" applyFont="1" applyFill="1" applyBorder="1" applyAlignment="1">
      <alignment horizontal="left" vertical="center" wrapText="1"/>
    </xf>
    <xf numFmtId="0" fontId="21" fillId="3" borderId="23" xfId="0" applyFont="1" applyFill="1" applyBorder="1" applyAlignment="1">
      <alignment horizontal="left" vertical="center" wrapText="1"/>
    </xf>
    <xf numFmtId="0" fontId="29" fillId="3" borderId="25" xfId="0" applyFont="1" applyFill="1" applyBorder="1" applyAlignment="1">
      <alignment horizontal="left" vertical="center" wrapText="1"/>
    </xf>
    <xf numFmtId="0" fontId="29" fillId="3" borderId="15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29" fillId="3" borderId="27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left" vertical="center" wrapText="1"/>
    </xf>
    <xf numFmtId="0" fontId="21" fillId="5" borderId="0" xfId="0" applyFont="1" applyFill="1" applyAlignment="1">
      <alignment horizontal="right" vertical="center" wrapText="1"/>
    </xf>
    <xf numFmtId="0" fontId="21" fillId="5" borderId="12" xfId="0" applyFont="1" applyFill="1" applyBorder="1" applyAlignment="1">
      <alignment horizontal="right" vertical="center" wrapText="1"/>
    </xf>
    <xf numFmtId="0" fontId="21" fillId="5" borderId="13" xfId="0" applyFont="1" applyFill="1" applyBorder="1" applyAlignment="1">
      <alignment horizontal="right" vertical="center" wrapText="1"/>
    </xf>
    <xf numFmtId="0" fontId="25" fillId="5" borderId="12" xfId="0" applyFont="1" applyFill="1" applyBorder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1" fillId="5" borderId="12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35" fillId="8" borderId="30" xfId="0" applyFont="1" applyFill="1" applyBorder="1" applyAlignment="1">
      <alignment horizontal="center" vertical="center" wrapText="1"/>
    </xf>
    <xf numFmtId="0" fontId="35" fillId="8" borderId="31" xfId="0" applyFont="1" applyFill="1" applyBorder="1" applyAlignment="1">
      <alignment horizontal="center" vertical="center" wrapText="1"/>
    </xf>
    <xf numFmtId="0" fontId="35" fillId="8" borderId="32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35" fillId="8" borderId="2" xfId="0" applyFont="1" applyFill="1" applyBorder="1" applyAlignment="1">
      <alignment horizontal="center" vertical="center" wrapText="1"/>
    </xf>
    <xf numFmtId="0" fontId="42" fillId="0" borderId="3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0" fillId="0" borderId="15" xfId="0" applyBorder="1" applyAlignment="1" applyProtection="1">
      <alignment horizontal="center" vertical="center"/>
      <protection locked="0"/>
    </xf>
    <xf numFmtId="0" fontId="35" fillId="8" borderId="5" xfId="0" applyFont="1" applyFill="1" applyBorder="1" applyAlignment="1">
      <alignment horizontal="center" vertical="center" wrapText="1"/>
    </xf>
    <xf numFmtId="0" fontId="26" fillId="8" borderId="12" xfId="0" applyFont="1" applyFill="1" applyBorder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6" fillId="8" borderId="13" xfId="0" applyFont="1" applyFill="1" applyBorder="1" applyAlignment="1">
      <alignment horizontal="center" vertical="center"/>
    </xf>
    <xf numFmtId="0" fontId="35" fillId="8" borderId="19" xfId="0" applyFont="1" applyFill="1" applyBorder="1" applyAlignment="1">
      <alignment horizontal="center" vertical="center" wrapText="1"/>
    </xf>
    <xf numFmtId="0" fontId="35" fillId="8" borderId="20" xfId="0" applyFont="1" applyFill="1" applyBorder="1" applyAlignment="1">
      <alignment horizontal="center" vertical="center" wrapText="1"/>
    </xf>
    <xf numFmtId="0" fontId="35" fillId="8" borderId="3" xfId="0" applyFont="1" applyFill="1" applyBorder="1" applyAlignment="1">
      <alignment horizontal="center" vertical="center" wrapText="1"/>
    </xf>
    <xf numFmtId="0" fontId="35" fillId="8" borderId="21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35" fillId="8" borderId="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2" fillId="0" borderId="13" xfId="0" applyFont="1" applyBorder="1" applyAlignment="1">
      <alignment horizontal="left" vertical="center" wrapText="1"/>
    </xf>
    <xf numFmtId="0" fontId="42" fillId="0" borderId="37" xfId="0" applyFont="1" applyBorder="1" applyAlignment="1">
      <alignment horizontal="left" vertical="center" wrapText="1"/>
    </xf>
    <xf numFmtId="0" fontId="37" fillId="12" borderId="36" xfId="0" applyFont="1" applyFill="1" applyBorder="1" applyAlignment="1">
      <alignment horizontal="center" vertical="center" wrapText="1"/>
    </xf>
    <xf numFmtId="0" fontId="37" fillId="12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ACD9-DAEE-442A-997A-7BFA1071A910}">
  <dimension ref="A1:S31"/>
  <sheetViews>
    <sheetView tabSelected="1" topLeftCell="A8" workbookViewId="0">
      <selection activeCell="C32" sqref="C32"/>
    </sheetView>
  </sheetViews>
  <sheetFormatPr defaultColWidth="12.875" defaultRowHeight="14.25"/>
  <cols>
    <col min="19" max="19" width="56" customWidth="1"/>
  </cols>
  <sheetData>
    <row r="1" spans="1:19" ht="20.100000000000001" customHeigh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</row>
    <row r="3" spans="1:19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19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</row>
    <row r="5" spans="1:19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</row>
    <row r="6" spans="1:19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</row>
    <row r="7" spans="1:19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</row>
    <row r="8" spans="1:19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</row>
    <row r="9" spans="1:19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</row>
    <row r="10" spans="1:19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</row>
    <row r="11" spans="1:19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</row>
    <row r="12" spans="1:19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</row>
    <row r="13" spans="1:19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</row>
    <row r="14" spans="1:19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</row>
    <row r="15" spans="1:19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</row>
    <row r="16" spans="1:19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</row>
    <row r="17" spans="1:19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</row>
    <row r="18" spans="1:19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</row>
    <row r="19" spans="1:19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</row>
    <row r="20" spans="1:19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</row>
    <row r="21" spans="1:19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</row>
    <row r="22" spans="1:19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</row>
    <row r="23" spans="1:19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</row>
    <row r="24" spans="1:19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</row>
    <row r="25" spans="1:19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</row>
    <row r="26" spans="1:19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</row>
    <row r="27" spans="1:19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</row>
    <row r="28" spans="1:19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</row>
    <row r="29" spans="1:19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</row>
    <row r="30" spans="1:19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</row>
    <row r="31" spans="1:19" ht="83.1" customHeight="1">
      <c r="A31" s="143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</row>
  </sheetData>
  <mergeCells count="1">
    <mergeCell ref="A1:S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0E80-31AF-4EA4-9E5E-E8ADDE34BBE4}">
  <dimension ref="A1:S102"/>
  <sheetViews>
    <sheetView workbookViewId="0">
      <selection activeCell="J101" sqref="J101"/>
    </sheetView>
  </sheetViews>
  <sheetFormatPr defaultColWidth="12.875" defaultRowHeight="15"/>
  <cols>
    <col min="1" max="1" width="10.25" style="105" customWidth="1"/>
    <col min="2" max="2" width="48" style="65" customWidth="1"/>
    <col min="3" max="3" width="25.375" style="65" customWidth="1"/>
    <col min="4" max="4" width="37.375" style="65" customWidth="1"/>
    <col min="5" max="5" width="30.25" style="65" customWidth="1"/>
    <col min="6" max="6" width="36" style="65" customWidth="1"/>
    <col min="7" max="7" width="22.375" style="65" customWidth="1"/>
    <col min="8" max="8" width="17.375" style="63" customWidth="1"/>
    <col min="9" max="9" width="12.875" style="135"/>
    <col min="10" max="11" width="12.875" style="95"/>
    <col min="12" max="12" width="27.75" style="85" customWidth="1"/>
    <col min="13" max="13" width="22.375" style="83" customWidth="1"/>
    <col min="14" max="16" width="12.875" style="95"/>
    <col min="17" max="19" width="12.875" style="135"/>
  </cols>
  <sheetData>
    <row r="1" spans="1:19" ht="45" customHeight="1" thickBot="1">
      <c r="A1" s="180" t="s">
        <v>159</v>
      </c>
      <c r="B1" s="181"/>
      <c r="C1" s="181"/>
      <c r="D1" s="181"/>
      <c r="E1" s="181"/>
      <c r="F1" s="181"/>
      <c r="G1" s="185"/>
      <c r="H1" s="110" t="s">
        <v>74</v>
      </c>
    </row>
    <row r="2" spans="1:19" ht="45" customHeight="1">
      <c r="A2" s="197" t="s">
        <v>160</v>
      </c>
      <c r="B2" s="197"/>
      <c r="C2" s="197"/>
      <c r="D2" s="197"/>
      <c r="E2" s="198"/>
      <c r="F2" s="113" t="s">
        <v>161</v>
      </c>
      <c r="G2" s="114" t="s">
        <v>84</v>
      </c>
      <c r="H2" s="200">
        <f>SUM(H5:H102)+K2+K3-(IF(SUM(O4:O102)&gt;100,SUM(O4:O102)-100,0))</f>
        <v>0</v>
      </c>
      <c r="I2" s="95">
        <f>H2</f>
        <v>0</v>
      </c>
      <c r="K2" s="95" cm="1">
        <f t="array" ref="K2">_xlfn.IFS(G2="Var",10,G2="Yok",0,G2="",0)</f>
        <v>0</v>
      </c>
      <c r="O2" s="142" t="s">
        <v>162</v>
      </c>
    </row>
    <row r="3" spans="1:19" ht="45" customHeight="1">
      <c r="A3" s="182"/>
      <c r="B3" s="182"/>
      <c r="C3" s="182"/>
      <c r="D3" s="182"/>
      <c r="E3" s="199"/>
      <c r="F3" s="115" t="s">
        <v>163</v>
      </c>
      <c r="G3" s="116" t="s">
        <v>84</v>
      </c>
      <c r="H3" s="201"/>
      <c r="K3" s="95" cm="1">
        <f t="array" ref="K3">_xlfn.IFS(G3="Var",5,G3="Yok",0,G3="",0)</f>
        <v>0</v>
      </c>
      <c r="L3" s="30"/>
      <c r="M3" s="30" t="s">
        <v>78</v>
      </c>
    </row>
    <row r="4" spans="1:19" s="101" customFormat="1" ht="38.1" customHeight="1">
      <c r="A4" s="74" t="s">
        <v>51</v>
      </c>
      <c r="B4" s="99" t="s">
        <v>164</v>
      </c>
      <c r="C4" s="75" t="s">
        <v>165</v>
      </c>
      <c r="D4" s="75" t="s">
        <v>166</v>
      </c>
      <c r="E4" s="186" t="s">
        <v>167</v>
      </c>
      <c r="F4" s="187"/>
      <c r="G4" s="188"/>
      <c r="H4" s="71" t="s">
        <v>25</v>
      </c>
      <c r="I4" s="137"/>
      <c r="J4" s="137"/>
      <c r="K4" s="137"/>
      <c r="L4" s="30"/>
      <c r="M4" s="30" t="s">
        <v>79</v>
      </c>
      <c r="N4" s="137"/>
      <c r="O4" s="137"/>
      <c r="P4" s="137"/>
      <c r="Q4" s="137"/>
      <c r="R4" s="137"/>
      <c r="S4" s="137"/>
    </row>
    <row r="5" spans="1:19" ht="37.5" customHeight="1">
      <c r="A5" s="102">
        <v>1</v>
      </c>
      <c r="B5" s="103"/>
      <c r="C5" s="103"/>
      <c r="D5" s="103"/>
      <c r="E5" s="184"/>
      <c r="F5" s="184"/>
      <c r="G5" s="184"/>
      <c r="H5" s="104">
        <f>K5</f>
        <v>0</v>
      </c>
      <c r="K5" s="95" cm="1">
        <f t="array" ref="K5">_xlfn.IFS(B5="Akredite Birimde Ders",C5*5,B5="Yabancı Dilde Ders",C5*5,B5="Ortak Diploma Programında Ders",C5*5,B5="Akreditasyon Komisyonunda Görev",D5*30,B5="",0)</f>
        <v>0</v>
      </c>
      <c r="L5" s="30"/>
      <c r="M5" s="30" t="s">
        <v>81</v>
      </c>
      <c r="O5" s="95">
        <f>IF(B4="Akredite Birimde Ders",H4,0)</f>
        <v>0</v>
      </c>
    </row>
    <row r="6" spans="1:19" ht="37.5" customHeight="1">
      <c r="A6" s="78">
        <v>2</v>
      </c>
      <c r="B6" s="103"/>
      <c r="C6" s="103"/>
      <c r="D6" s="103"/>
      <c r="E6" s="184"/>
      <c r="F6" s="184"/>
      <c r="G6" s="184"/>
      <c r="H6" s="104">
        <f t="shared" ref="H6" si="0">K6</f>
        <v>0</v>
      </c>
      <c r="K6" s="95" cm="1">
        <f t="array" ref="K6">_xlfn.IFS(B6="Akredite Birimde Ders",C6*5,B6="Yabancı Dilde Ders",C6*5,B6="Ortak Diploma Programında Ders",C6*5,B6="Akreditasyon Komisyonunda Görev",D6*30,B6="",0)</f>
        <v>0</v>
      </c>
      <c r="L6" s="30"/>
      <c r="M6" s="89"/>
      <c r="O6" s="95">
        <f t="shared" ref="O6:O69" si="1">IF(B5="Akredite Birimde Ders",H5,0)</f>
        <v>0</v>
      </c>
    </row>
    <row r="7" spans="1:19" ht="37.5" customHeight="1">
      <c r="A7" s="102">
        <v>3</v>
      </c>
      <c r="B7" s="103"/>
      <c r="C7" s="103"/>
      <c r="D7" s="103"/>
      <c r="E7" s="184"/>
      <c r="F7" s="184"/>
      <c r="G7" s="184"/>
      <c r="H7" s="104">
        <f t="shared" ref="H7:H38" si="2">K7</f>
        <v>0</v>
      </c>
      <c r="I7" s="138"/>
      <c r="J7" s="138"/>
      <c r="K7" s="95" cm="1">
        <f t="array" ref="K7">_xlfn.IFS(B7="Akredite Birimde Ders",C7*5,B7="Yabancı Dilde Ders",C7*5,B7="Ortak Diploma Programında Ders",C7*5,B7="Akreditasyon Komisyonunda Görev",D7*30,B7="",0)</f>
        <v>0</v>
      </c>
      <c r="L7" s="30" t="s">
        <v>82</v>
      </c>
      <c r="M7" s="89" t="s">
        <v>83</v>
      </c>
      <c r="O7" s="95">
        <f t="shared" si="1"/>
        <v>0</v>
      </c>
    </row>
    <row r="8" spans="1:19" ht="37.5" customHeight="1">
      <c r="A8" s="78">
        <v>4</v>
      </c>
      <c r="B8" s="103"/>
      <c r="C8" s="103"/>
      <c r="D8" s="103"/>
      <c r="E8" s="184"/>
      <c r="F8" s="184"/>
      <c r="G8" s="184"/>
      <c r="H8" s="104">
        <f t="shared" si="2"/>
        <v>0</v>
      </c>
      <c r="K8" s="95" cm="1">
        <f t="array" ref="K8">_xlfn.IFS(B8="Akredite Birimde Ders",C8*5,B8="Yabancı Dilde Ders",C8*5,B8="Ortak Diploma Programında Ders",C8*5,B8="Akreditasyon Komisyonunda Görev",D8*30,B8="",0)</f>
        <v>0</v>
      </c>
      <c r="L8" s="50" t="s">
        <v>84</v>
      </c>
      <c r="M8" s="89" t="s">
        <v>157</v>
      </c>
      <c r="O8" s="95">
        <f t="shared" si="1"/>
        <v>0</v>
      </c>
    </row>
    <row r="9" spans="1:19" ht="37.5" customHeight="1">
      <c r="A9" s="102">
        <v>5</v>
      </c>
      <c r="B9" s="103"/>
      <c r="C9" s="103"/>
      <c r="D9" s="103"/>
      <c r="E9" s="184"/>
      <c r="F9" s="184"/>
      <c r="G9" s="184"/>
      <c r="H9" s="104">
        <f t="shared" si="2"/>
        <v>0</v>
      </c>
      <c r="K9" s="95" cm="1">
        <f t="array" ref="K9">_xlfn.IFS(B9="Akredite Birimde Ders",C9*5,B9="Yabancı Dilde Ders",C9*5,B9="Ortak Diploma Programında Ders",C9*5,B9="Akreditasyon Komisyonunda Görev",D9*30,B9="",0)</f>
        <v>0</v>
      </c>
      <c r="L9" s="30"/>
      <c r="M9" s="89" t="s">
        <v>158</v>
      </c>
      <c r="O9" s="95">
        <f t="shared" si="1"/>
        <v>0</v>
      </c>
    </row>
    <row r="10" spans="1:19" ht="37.5" customHeight="1">
      <c r="A10" s="78">
        <v>6</v>
      </c>
      <c r="B10" s="103"/>
      <c r="C10" s="103"/>
      <c r="D10" s="103"/>
      <c r="E10" s="184"/>
      <c r="F10" s="184"/>
      <c r="G10" s="184"/>
      <c r="H10" s="104">
        <f t="shared" si="2"/>
        <v>0</v>
      </c>
      <c r="K10" s="95" cm="1">
        <f t="array" ref="K10">_xlfn.IFS(B10="Akredite Birimde Ders",C10*5,B10="Yabancı Dilde Ders",C10*5,B10="Ortak Diploma Programında Ders",C10*5,B10="Akreditasyon Komisyonunda Görev",D10*30,B10="",0)</f>
        <v>0</v>
      </c>
      <c r="L10" s="30" t="s">
        <v>60</v>
      </c>
      <c r="M10" s="89" t="s">
        <v>140</v>
      </c>
      <c r="O10" s="95">
        <f t="shared" si="1"/>
        <v>0</v>
      </c>
    </row>
    <row r="11" spans="1:19" ht="37.5" customHeight="1">
      <c r="A11" s="102">
        <v>7</v>
      </c>
      <c r="B11" s="103"/>
      <c r="C11" s="103"/>
      <c r="D11" s="103"/>
      <c r="E11" s="184"/>
      <c r="F11" s="184"/>
      <c r="G11" s="184"/>
      <c r="H11" s="104">
        <f t="shared" si="2"/>
        <v>0</v>
      </c>
      <c r="K11" s="95" cm="1">
        <f t="array" ref="K11">_xlfn.IFS(B11="Akredite Birimde Ders",C11*5,B11="Yabancı Dilde Ders",C11*5,B11="Ortak Diploma Programında Ders",C11*5,B11="Akreditasyon Komisyonunda Görev",D11*30,B11="",0)</f>
        <v>0</v>
      </c>
      <c r="L11" s="30" t="s">
        <v>64</v>
      </c>
      <c r="M11" s="89" t="s">
        <v>141</v>
      </c>
      <c r="O11" s="95">
        <f t="shared" si="1"/>
        <v>0</v>
      </c>
    </row>
    <row r="12" spans="1:19" ht="37.5" customHeight="1">
      <c r="A12" s="78">
        <v>8</v>
      </c>
      <c r="B12" s="103"/>
      <c r="C12" s="103"/>
      <c r="D12" s="103"/>
      <c r="E12" s="184"/>
      <c r="F12" s="184"/>
      <c r="G12" s="184"/>
      <c r="H12" s="104">
        <f t="shared" si="2"/>
        <v>0</v>
      </c>
      <c r="K12" s="95" cm="1">
        <f t="array" ref="K12">_xlfn.IFS(B12="Akredite Birimde Ders",C12*5,B12="Yabancı Dilde Ders",C12*5,B12="Ortak Diploma Programında Ders",C12*5,B12="Akreditasyon Komisyonunda Görev",D12*30,B12="",0)</f>
        <v>0</v>
      </c>
      <c r="L12" s="30" t="s">
        <v>66</v>
      </c>
      <c r="M12" s="89" t="s">
        <v>142</v>
      </c>
      <c r="O12" s="95">
        <f t="shared" si="1"/>
        <v>0</v>
      </c>
    </row>
    <row r="13" spans="1:19" ht="37.5" customHeight="1">
      <c r="A13" s="102">
        <v>9</v>
      </c>
      <c r="B13" s="103"/>
      <c r="C13" s="103"/>
      <c r="D13" s="103"/>
      <c r="E13" s="184"/>
      <c r="F13" s="184"/>
      <c r="G13" s="184"/>
      <c r="H13" s="104">
        <f t="shared" si="2"/>
        <v>0</v>
      </c>
      <c r="K13" s="95" cm="1">
        <f t="array" ref="K13">_xlfn.IFS(B13="Akredite Birimde Ders",C13*5,B13="Yabancı Dilde Ders",C13*5,B13="Ortak Diploma Programında Ders",C13*5,B13="Akreditasyon Komisyonunda Görev",D13*30,B13="",0)</f>
        <v>0</v>
      </c>
      <c r="L13" s="30" t="s">
        <v>68</v>
      </c>
      <c r="M13" s="89" t="s">
        <v>143</v>
      </c>
      <c r="O13" s="95">
        <f t="shared" si="1"/>
        <v>0</v>
      </c>
    </row>
    <row r="14" spans="1:19" ht="37.5" customHeight="1">
      <c r="A14" s="78">
        <v>10</v>
      </c>
      <c r="B14" s="103"/>
      <c r="C14" s="103"/>
      <c r="D14" s="103"/>
      <c r="E14" s="184"/>
      <c r="F14" s="184"/>
      <c r="G14" s="184"/>
      <c r="H14" s="104">
        <f t="shared" si="2"/>
        <v>0</v>
      </c>
      <c r="K14" s="95" cm="1">
        <f t="array" ref="K14">_xlfn.IFS(B14="Akredite Birimde Ders",C14*5,B14="Yabancı Dilde Ders",C14*5,B14="Ortak Diploma Programında Ders",C14*5,B14="Akreditasyon Komisyonunda Görev",D14*30,B14="",0)</f>
        <v>0</v>
      </c>
      <c r="L14" s="30"/>
      <c r="M14" s="83" t="s">
        <v>144</v>
      </c>
      <c r="O14" s="95">
        <f t="shared" si="1"/>
        <v>0</v>
      </c>
    </row>
    <row r="15" spans="1:19" ht="37.5" customHeight="1">
      <c r="A15" s="102">
        <v>11</v>
      </c>
      <c r="B15" s="103"/>
      <c r="C15" s="103"/>
      <c r="D15" s="103"/>
      <c r="E15" s="184"/>
      <c r="F15" s="184"/>
      <c r="G15" s="184"/>
      <c r="H15" s="104">
        <f t="shared" si="2"/>
        <v>0</v>
      </c>
      <c r="K15" s="95" cm="1">
        <f t="array" ref="K15">_xlfn.IFS(B15="Akredite Birimde Ders",C15*5,B15="Yabancı Dilde Ders",C15*5,B15="Ortak Diploma Programında Ders",C15*5,B15="Akreditasyon Komisyonunda Görev",D15*30,B15="",0)</f>
        <v>0</v>
      </c>
      <c r="L15" s="30" t="s">
        <v>168</v>
      </c>
      <c r="M15" s="89" t="s">
        <v>99</v>
      </c>
      <c r="O15" s="95">
        <f t="shared" si="1"/>
        <v>0</v>
      </c>
    </row>
    <row r="16" spans="1:19" ht="37.5" customHeight="1">
      <c r="A16" s="78">
        <v>12</v>
      </c>
      <c r="B16" s="103"/>
      <c r="C16" s="103"/>
      <c r="D16" s="103"/>
      <c r="E16" s="184"/>
      <c r="F16" s="184"/>
      <c r="G16" s="184"/>
      <c r="H16" s="104">
        <f t="shared" si="2"/>
        <v>0</v>
      </c>
      <c r="K16" s="95" cm="1">
        <f t="array" ref="K16">_xlfn.IFS(B16="Akredite Birimde Ders",C16*5,B16="Yabancı Dilde Ders",C16*5,B16="Ortak Diploma Programında Ders",C16*5,B16="Akreditasyon Komisyonunda Görev",D16*30,B16="",0)</f>
        <v>0</v>
      </c>
      <c r="L16" s="30" t="s">
        <v>22</v>
      </c>
      <c r="M16" s="89" t="s">
        <v>101</v>
      </c>
      <c r="O16" s="95">
        <f t="shared" si="1"/>
        <v>0</v>
      </c>
    </row>
    <row r="17" spans="1:15" ht="37.5" customHeight="1">
      <c r="A17" s="102">
        <v>13</v>
      </c>
      <c r="B17" s="103"/>
      <c r="C17" s="103"/>
      <c r="D17" s="103"/>
      <c r="E17" s="184"/>
      <c r="F17" s="184"/>
      <c r="G17" s="184"/>
      <c r="H17" s="104">
        <f t="shared" si="2"/>
        <v>0</v>
      </c>
      <c r="K17" s="95" cm="1">
        <f t="array" ref="K17">_xlfn.IFS(B17="Akredite Birimde Ders",C17*5,B17="Yabancı Dilde Ders",C17*5,B17="Ortak Diploma Programında Ders",C17*5,B17="Akreditasyon Komisyonunda Görev",D17*30,B17="",0)</f>
        <v>0</v>
      </c>
      <c r="L17" s="30" t="s">
        <v>23</v>
      </c>
      <c r="M17" s="89"/>
      <c r="O17" s="95">
        <f t="shared" si="1"/>
        <v>0</v>
      </c>
    </row>
    <row r="18" spans="1:15" ht="37.5" customHeight="1">
      <c r="A18" s="78">
        <v>14</v>
      </c>
      <c r="B18" s="103"/>
      <c r="C18" s="103"/>
      <c r="D18" s="103"/>
      <c r="E18" s="184"/>
      <c r="F18" s="184"/>
      <c r="G18" s="184"/>
      <c r="H18" s="104">
        <f t="shared" si="2"/>
        <v>0</v>
      </c>
      <c r="K18" s="95" cm="1">
        <f t="array" ref="K18">_xlfn.IFS(B18="Akredite Birimde Ders",C18*5,B18="Yabancı Dilde Ders",C18*5,B18="Ortak Diploma Programında Ders",C18*5,B18="Akreditasyon Komisyonunda Görev",D18*30,B18="",0)</f>
        <v>0</v>
      </c>
      <c r="L18" s="30" t="s">
        <v>80</v>
      </c>
      <c r="M18" s="89"/>
      <c r="O18" s="95">
        <f t="shared" si="1"/>
        <v>0</v>
      </c>
    </row>
    <row r="19" spans="1:15" ht="37.5" customHeight="1">
      <c r="A19" s="102">
        <v>15</v>
      </c>
      <c r="B19" s="103"/>
      <c r="C19" s="103"/>
      <c r="D19" s="103"/>
      <c r="E19" s="184"/>
      <c r="F19" s="184"/>
      <c r="G19" s="184"/>
      <c r="H19" s="104">
        <f t="shared" si="2"/>
        <v>0</v>
      </c>
      <c r="K19" s="95" cm="1">
        <f t="array" ref="K19">_xlfn.IFS(B19="Akredite Birimde Ders",C19*5,B19="Yabancı Dilde Ders",C19*5,B19="Ortak Diploma Programında Ders",C19*5,B19="Akreditasyon Komisyonunda Görev",D19*30,B19="",0)</f>
        <v>0</v>
      </c>
      <c r="L19" s="30" t="s">
        <v>135</v>
      </c>
      <c r="M19" s="30" t="s">
        <v>99</v>
      </c>
      <c r="O19" s="95">
        <f t="shared" si="1"/>
        <v>0</v>
      </c>
    </row>
    <row r="20" spans="1:15" ht="37.5" customHeight="1">
      <c r="A20" s="78">
        <v>16</v>
      </c>
      <c r="B20" s="103"/>
      <c r="C20" s="103"/>
      <c r="D20" s="103"/>
      <c r="E20" s="184"/>
      <c r="F20" s="184"/>
      <c r="G20" s="184"/>
      <c r="H20" s="104">
        <f t="shared" si="2"/>
        <v>0</v>
      </c>
      <c r="K20" s="95" cm="1">
        <f t="array" ref="K20">_xlfn.IFS(B20="Akredite Birimde Ders",C20*5,B20="Yabancı Dilde Ders",C20*5,B20="Ortak Diploma Programında Ders",C20*5,B20="Akreditasyon Komisyonunda Görev",D20*30,B20="",0)</f>
        <v>0</v>
      </c>
      <c r="L20" s="30" t="s">
        <v>100</v>
      </c>
      <c r="M20" s="30" t="s">
        <v>101</v>
      </c>
      <c r="O20" s="95">
        <f t="shared" si="1"/>
        <v>0</v>
      </c>
    </row>
    <row r="21" spans="1:15" ht="37.5" customHeight="1">
      <c r="A21" s="102">
        <v>17</v>
      </c>
      <c r="B21" s="103"/>
      <c r="C21" s="103"/>
      <c r="D21" s="103"/>
      <c r="E21" s="184"/>
      <c r="F21" s="184"/>
      <c r="G21" s="184"/>
      <c r="H21" s="104">
        <f t="shared" si="2"/>
        <v>0</v>
      </c>
      <c r="K21" s="95" cm="1">
        <f t="array" ref="K21">_xlfn.IFS(B21="Akredite Birimde Ders",C21*5,B21="Yabancı Dilde Ders",C21*5,B21="Ortak Diploma Programında Ders",C21*5,B21="Akreditasyon Komisyonunda Görev",D21*30,B21="",0)</f>
        <v>0</v>
      </c>
      <c r="O21" s="95">
        <f t="shared" si="1"/>
        <v>0</v>
      </c>
    </row>
    <row r="22" spans="1:15" ht="37.5" customHeight="1">
      <c r="A22" s="78">
        <v>18</v>
      </c>
      <c r="B22" s="103"/>
      <c r="C22" s="103"/>
      <c r="D22" s="103"/>
      <c r="E22" s="184"/>
      <c r="F22" s="184"/>
      <c r="G22" s="184"/>
      <c r="H22" s="104">
        <f t="shared" si="2"/>
        <v>0</v>
      </c>
      <c r="K22" s="95" cm="1">
        <f t="array" ref="K22">_xlfn.IFS(B22="Akredite Birimde Ders",C22*5,B22="Yabancı Dilde Ders",C22*5,B22="Ortak Diploma Programında Ders",C22*5,B22="Akreditasyon Komisyonunda Görev",D22*30,B22="",0)</f>
        <v>0</v>
      </c>
      <c r="L22" s="85" t="s">
        <v>102</v>
      </c>
      <c r="M22" s="30" t="s">
        <v>78</v>
      </c>
      <c r="O22" s="95">
        <f t="shared" si="1"/>
        <v>0</v>
      </c>
    </row>
    <row r="23" spans="1:15" ht="37.5" customHeight="1">
      <c r="A23" s="102">
        <v>19</v>
      </c>
      <c r="B23" s="103"/>
      <c r="C23" s="103"/>
      <c r="D23" s="103"/>
      <c r="E23" s="184"/>
      <c r="F23" s="184"/>
      <c r="G23" s="184"/>
      <c r="H23" s="104">
        <f t="shared" si="2"/>
        <v>0</v>
      </c>
      <c r="K23" s="95" cm="1">
        <f t="array" ref="K23">_xlfn.IFS(B23="Akredite Birimde Ders",C23*5,B23="Yabancı Dilde Ders",C23*5,B23="Ortak Diploma Programında Ders",C23*5,B23="Akreditasyon Komisyonunda Görev",D23*30,B23="",0)</f>
        <v>0</v>
      </c>
      <c r="L23" s="85" t="s">
        <v>103</v>
      </c>
      <c r="M23" s="30" t="s">
        <v>104</v>
      </c>
      <c r="O23" s="95">
        <f t="shared" si="1"/>
        <v>0</v>
      </c>
    </row>
    <row r="24" spans="1:15" ht="37.5" customHeight="1">
      <c r="A24" s="78">
        <v>20</v>
      </c>
      <c r="B24" s="103"/>
      <c r="C24" s="103"/>
      <c r="D24" s="103"/>
      <c r="E24" s="184"/>
      <c r="F24" s="184"/>
      <c r="G24" s="184"/>
      <c r="H24" s="104">
        <f t="shared" si="2"/>
        <v>0</v>
      </c>
      <c r="K24" s="95" cm="1">
        <f t="array" ref="K24">_xlfn.IFS(B24="Akredite Birimde Ders",C24*5,B24="Yabancı Dilde Ders",C24*5,B24="Ortak Diploma Programında Ders",C24*5,B24="Akreditasyon Komisyonunda Görev",D24*30,B24="",0)</f>
        <v>0</v>
      </c>
      <c r="O24" s="95">
        <f t="shared" si="1"/>
        <v>0</v>
      </c>
    </row>
    <row r="25" spans="1:15" ht="37.5" customHeight="1">
      <c r="A25" s="102">
        <v>21</v>
      </c>
      <c r="B25" s="103"/>
      <c r="C25" s="103"/>
      <c r="D25" s="103"/>
      <c r="E25" s="184"/>
      <c r="F25" s="184"/>
      <c r="G25" s="184"/>
      <c r="H25" s="104">
        <f t="shared" si="2"/>
        <v>0</v>
      </c>
      <c r="K25" s="95" cm="1">
        <f t="array" ref="K25">_xlfn.IFS(B25="Akredite Birimde Ders",C25*5,B25="Yabancı Dilde Ders",C25*5,B25="Ortak Diploma Programında Ders",C25*5,B25="Akreditasyon Komisyonunda Görev",D25*30,B25="",0)</f>
        <v>0</v>
      </c>
      <c r="L25" s="83" t="s">
        <v>134</v>
      </c>
      <c r="M25" s="30" t="s">
        <v>105</v>
      </c>
      <c r="O25" s="95">
        <f t="shared" si="1"/>
        <v>0</v>
      </c>
    </row>
    <row r="26" spans="1:15" ht="37.5" customHeight="1">
      <c r="A26" s="78">
        <v>22</v>
      </c>
      <c r="B26" s="103"/>
      <c r="C26" s="103"/>
      <c r="D26" s="103"/>
      <c r="E26" s="184"/>
      <c r="F26" s="184"/>
      <c r="G26" s="184"/>
      <c r="H26" s="104">
        <f t="shared" si="2"/>
        <v>0</v>
      </c>
      <c r="K26" s="95" cm="1">
        <f t="array" ref="K26">_xlfn.IFS(B26="Akredite Birimde Ders",C26*5,B26="Yabancı Dilde Ders",C26*5,B26="Ortak Diploma Programında Ders",C26*5,B26="Akreditasyon Komisyonunda Görev",D26*30,B26="",0)</f>
        <v>0</v>
      </c>
      <c r="L26" s="83" t="s">
        <v>139</v>
      </c>
      <c r="M26" s="30" t="s">
        <v>106</v>
      </c>
      <c r="O26" s="95">
        <f t="shared" si="1"/>
        <v>0</v>
      </c>
    </row>
    <row r="27" spans="1:15" ht="37.5" customHeight="1">
      <c r="A27" s="102">
        <v>23</v>
      </c>
      <c r="B27" s="103"/>
      <c r="C27" s="103"/>
      <c r="D27" s="103"/>
      <c r="E27" s="184"/>
      <c r="F27" s="184"/>
      <c r="G27" s="184"/>
      <c r="H27" s="104">
        <f t="shared" si="2"/>
        <v>0</v>
      </c>
      <c r="K27" s="95" cm="1">
        <f t="array" ref="K27">_xlfn.IFS(B27="Akredite Birimde Ders",C27*5,B27="Yabancı Dilde Ders",C27*5,B27="Ortak Diploma Programında Ders",C27*5,B27="Akreditasyon Komisyonunda Görev",D27*30,B27="",0)</f>
        <v>0</v>
      </c>
      <c r="L27" s="83" t="s">
        <v>145</v>
      </c>
      <c r="O27" s="95">
        <f t="shared" si="1"/>
        <v>0</v>
      </c>
    </row>
    <row r="28" spans="1:15" ht="37.5" customHeight="1">
      <c r="A28" s="78">
        <v>24</v>
      </c>
      <c r="B28" s="103"/>
      <c r="C28" s="103"/>
      <c r="D28" s="103"/>
      <c r="E28" s="184"/>
      <c r="F28" s="184"/>
      <c r="G28" s="184"/>
      <c r="H28" s="104">
        <f t="shared" si="2"/>
        <v>0</v>
      </c>
      <c r="K28" s="95" cm="1">
        <f t="array" ref="K28">_xlfn.IFS(B28="Akredite Birimde Ders",C28*5,B28="Yabancı Dilde Ders",C28*5,B28="Ortak Diploma Programında Ders",C28*5,B28="Akreditasyon Komisyonunda Görev",D28*30,B28="",0)</f>
        <v>0</v>
      </c>
      <c r="O28" s="95">
        <f t="shared" si="1"/>
        <v>0</v>
      </c>
    </row>
    <row r="29" spans="1:15" ht="37.5" customHeight="1">
      <c r="A29" s="102">
        <v>25</v>
      </c>
      <c r="B29" s="103"/>
      <c r="C29" s="103"/>
      <c r="D29" s="103"/>
      <c r="E29" s="184"/>
      <c r="F29" s="184"/>
      <c r="G29" s="184"/>
      <c r="H29" s="104">
        <f t="shared" si="2"/>
        <v>0</v>
      </c>
      <c r="K29" s="95" cm="1">
        <f t="array" ref="K29">_xlfn.IFS(B29="Akredite Birimde Ders",C29*5,B29="Yabancı Dilde Ders",C29*5,B29="Ortak Diploma Programında Ders",C29*5,B29="Akreditasyon Komisyonunda Görev",D29*30,B29="",0)</f>
        <v>0</v>
      </c>
      <c r="L29" s="85" t="s">
        <v>136</v>
      </c>
      <c r="M29" s="83" t="s">
        <v>96</v>
      </c>
      <c r="O29" s="95">
        <f t="shared" si="1"/>
        <v>0</v>
      </c>
    </row>
    <row r="30" spans="1:15" ht="37.5" customHeight="1">
      <c r="A30" s="78">
        <v>26</v>
      </c>
      <c r="B30" s="103"/>
      <c r="C30" s="103"/>
      <c r="D30" s="103"/>
      <c r="E30" s="184"/>
      <c r="F30" s="184"/>
      <c r="G30" s="184"/>
      <c r="H30" s="104">
        <f t="shared" si="2"/>
        <v>0</v>
      </c>
      <c r="K30" s="95" cm="1">
        <f t="array" ref="K30">_xlfn.IFS(B30="Akredite Birimde Ders",C30*5,B30="Yabancı Dilde Ders",C30*5,B30="Ortak Diploma Programında Ders",C30*5,B30="Akreditasyon Komisyonunda Görev",D30*30,B30="",0)</f>
        <v>0</v>
      </c>
      <c r="L30" s="85" t="s">
        <v>137</v>
      </c>
      <c r="M30" s="83" t="s">
        <v>97</v>
      </c>
      <c r="O30" s="95">
        <f t="shared" si="1"/>
        <v>0</v>
      </c>
    </row>
    <row r="31" spans="1:15" ht="37.5" customHeight="1">
      <c r="A31" s="102">
        <v>27</v>
      </c>
      <c r="B31" s="103"/>
      <c r="C31" s="103"/>
      <c r="D31" s="103"/>
      <c r="E31" s="184"/>
      <c r="F31" s="184"/>
      <c r="G31" s="184"/>
      <c r="H31" s="104">
        <f t="shared" si="2"/>
        <v>0</v>
      </c>
      <c r="K31" s="95" cm="1">
        <f t="array" ref="K31">_xlfn.IFS(B31="Akredite Birimde Ders",C31*5,B31="Yabancı Dilde Ders",C31*5,B31="Ortak Diploma Programında Ders",C31*5,B31="Akreditasyon Komisyonunda Görev",D31*30,B31="",0)</f>
        <v>0</v>
      </c>
      <c r="L31" s="85" t="s">
        <v>138</v>
      </c>
      <c r="M31" s="83" t="s">
        <v>151</v>
      </c>
      <c r="O31" s="95">
        <f t="shared" si="1"/>
        <v>0</v>
      </c>
    </row>
    <row r="32" spans="1:15" ht="37.5" customHeight="1">
      <c r="A32" s="78">
        <v>28</v>
      </c>
      <c r="B32" s="103"/>
      <c r="C32" s="103"/>
      <c r="D32" s="103"/>
      <c r="E32" s="184"/>
      <c r="F32" s="184"/>
      <c r="G32" s="184"/>
      <c r="H32" s="104">
        <f t="shared" si="2"/>
        <v>0</v>
      </c>
      <c r="K32" s="95" cm="1">
        <f t="array" ref="K32">_xlfn.IFS(B32="Akredite Birimde Ders",C32*5,B32="Yabancı Dilde Ders",C32*5,B32="Ortak Diploma Programında Ders",C32*5,B32="Akreditasyon Komisyonunda Görev",D32*30,B32="",0)</f>
        <v>0</v>
      </c>
      <c r="O32" s="95">
        <f t="shared" si="1"/>
        <v>0</v>
      </c>
    </row>
    <row r="33" spans="1:15" ht="37.5" customHeight="1">
      <c r="A33" s="102">
        <v>29</v>
      </c>
      <c r="B33" s="103"/>
      <c r="C33" s="103"/>
      <c r="D33" s="103"/>
      <c r="E33" s="184"/>
      <c r="F33" s="184"/>
      <c r="G33" s="184"/>
      <c r="H33" s="104">
        <f t="shared" si="2"/>
        <v>0</v>
      </c>
      <c r="K33" s="95" cm="1">
        <f t="array" ref="K33">_xlfn.IFS(B33="Akredite Birimde Ders",C33*5,B33="Yabancı Dilde Ders",C33*5,B33="Ortak Diploma Programında Ders",C33*5,B33="Akreditasyon Komisyonunda Görev",D33*30,B33="",0)</f>
        <v>0</v>
      </c>
      <c r="O33" s="95">
        <f t="shared" si="1"/>
        <v>0</v>
      </c>
    </row>
    <row r="34" spans="1:15" ht="37.5" customHeight="1">
      <c r="A34" s="78">
        <v>30</v>
      </c>
      <c r="B34" s="103"/>
      <c r="C34" s="103"/>
      <c r="D34" s="103"/>
      <c r="E34" s="184"/>
      <c r="F34" s="184"/>
      <c r="G34" s="184"/>
      <c r="H34" s="104">
        <f t="shared" si="2"/>
        <v>0</v>
      </c>
      <c r="K34" s="95" cm="1">
        <f t="array" ref="K34">_xlfn.IFS(B34="Akredite Birimde Ders",C34*5,B34="Yabancı Dilde Ders",C34*5,B34="Ortak Diploma Programında Ders",C34*5,B34="Akreditasyon Komisyonunda Görev",D34*30,B34="",0)</f>
        <v>0</v>
      </c>
      <c r="O34" s="95">
        <f t="shared" si="1"/>
        <v>0</v>
      </c>
    </row>
    <row r="35" spans="1:15" ht="37.5" customHeight="1">
      <c r="A35" s="102">
        <v>31</v>
      </c>
      <c r="B35" s="103"/>
      <c r="C35" s="103"/>
      <c r="D35" s="103"/>
      <c r="E35" s="184"/>
      <c r="F35" s="184"/>
      <c r="G35" s="184"/>
      <c r="H35" s="104">
        <f t="shared" si="2"/>
        <v>0</v>
      </c>
      <c r="K35" s="95" cm="1">
        <f t="array" ref="K35">_xlfn.IFS(B35="Akredite Birimde Ders",C35*5,B35="Yabancı Dilde Ders",C35*5,B35="Ortak Diploma Programında Ders",C35*5,B35="Akreditasyon Komisyonunda Görev",D35*30,B35="",0)</f>
        <v>0</v>
      </c>
      <c r="O35" s="95">
        <f t="shared" si="1"/>
        <v>0</v>
      </c>
    </row>
    <row r="36" spans="1:15" ht="37.5" customHeight="1">
      <c r="A36" s="78">
        <v>32</v>
      </c>
      <c r="B36" s="103"/>
      <c r="C36" s="103"/>
      <c r="D36" s="103"/>
      <c r="E36" s="184"/>
      <c r="F36" s="184"/>
      <c r="G36" s="184"/>
      <c r="H36" s="104">
        <f t="shared" si="2"/>
        <v>0</v>
      </c>
      <c r="K36" s="95" cm="1">
        <f t="array" ref="K36">_xlfn.IFS(B36="Akredite Birimde Ders",C36*5,B36="Yabancı Dilde Ders",C36*5,B36="Ortak Diploma Programında Ders",C36*5,B36="Akreditasyon Komisyonunda Görev",D36*30,B36="",0)</f>
        <v>0</v>
      </c>
      <c r="O36" s="95">
        <f t="shared" si="1"/>
        <v>0</v>
      </c>
    </row>
    <row r="37" spans="1:15" ht="37.5" customHeight="1">
      <c r="A37" s="102">
        <v>33</v>
      </c>
      <c r="B37" s="103"/>
      <c r="C37" s="103"/>
      <c r="D37" s="103"/>
      <c r="E37" s="184"/>
      <c r="F37" s="184"/>
      <c r="G37" s="184"/>
      <c r="H37" s="104">
        <f t="shared" si="2"/>
        <v>0</v>
      </c>
      <c r="K37" s="95" cm="1">
        <f t="array" ref="K37">_xlfn.IFS(B37="Akredite Birimde Ders",C37*5,B37="Yabancı Dilde Ders",C37*5,B37="Ortak Diploma Programında Ders",C37*5,B37="Akreditasyon Komisyonunda Görev",D37*30,B37="",0)</f>
        <v>0</v>
      </c>
      <c r="O37" s="95">
        <f t="shared" si="1"/>
        <v>0</v>
      </c>
    </row>
    <row r="38" spans="1:15" ht="37.5" customHeight="1">
      <c r="A38" s="78">
        <v>34</v>
      </c>
      <c r="B38" s="103"/>
      <c r="C38" s="103"/>
      <c r="D38" s="103"/>
      <c r="E38" s="184"/>
      <c r="F38" s="184"/>
      <c r="G38" s="184"/>
      <c r="H38" s="104">
        <f t="shared" si="2"/>
        <v>0</v>
      </c>
      <c r="K38" s="95" cm="1">
        <f t="array" ref="K38">_xlfn.IFS(B38="Akredite Birimde Ders",C38*5,B38="Yabancı Dilde Ders",C38*5,B38="Ortak Diploma Programında Ders",C38*5,B38="Akreditasyon Komisyonunda Görev",D38*30,B38="",0)</f>
        <v>0</v>
      </c>
      <c r="O38" s="95">
        <f t="shared" si="1"/>
        <v>0</v>
      </c>
    </row>
    <row r="39" spans="1:15" ht="37.5" customHeight="1">
      <c r="A39" s="102">
        <v>35</v>
      </c>
      <c r="B39" s="103"/>
      <c r="C39" s="103"/>
      <c r="D39" s="103"/>
      <c r="E39" s="184"/>
      <c r="F39" s="184"/>
      <c r="G39" s="184"/>
      <c r="H39" s="104">
        <f t="shared" ref="H39:H70" si="3">K39</f>
        <v>0</v>
      </c>
      <c r="K39" s="95" cm="1">
        <f t="array" ref="K39">_xlfn.IFS(B39="Akredite Birimde Ders",C39*5,B39="Yabancı Dilde Ders",C39*5,B39="Ortak Diploma Programında Ders",C39*5,B39="Akreditasyon Komisyonunda Görev",D39*30,B39="",0)</f>
        <v>0</v>
      </c>
      <c r="O39" s="95">
        <f t="shared" si="1"/>
        <v>0</v>
      </c>
    </row>
    <row r="40" spans="1:15" ht="37.5" customHeight="1">
      <c r="A40" s="78">
        <v>36</v>
      </c>
      <c r="B40" s="103"/>
      <c r="C40" s="103"/>
      <c r="D40" s="103"/>
      <c r="E40" s="184"/>
      <c r="F40" s="184"/>
      <c r="G40" s="184"/>
      <c r="H40" s="104">
        <f t="shared" si="3"/>
        <v>0</v>
      </c>
      <c r="K40" s="95" cm="1">
        <f t="array" ref="K40">_xlfn.IFS(B40="Akredite Birimde Ders",C40*5,B40="Yabancı Dilde Ders",C40*5,B40="Ortak Diploma Programında Ders",C40*5,B40="Akreditasyon Komisyonunda Görev",D40*30,B40="",0)</f>
        <v>0</v>
      </c>
      <c r="O40" s="95">
        <f t="shared" si="1"/>
        <v>0</v>
      </c>
    </row>
    <row r="41" spans="1:15" ht="37.5" customHeight="1">
      <c r="A41" s="102">
        <v>37</v>
      </c>
      <c r="B41" s="103"/>
      <c r="C41" s="103"/>
      <c r="D41" s="103"/>
      <c r="E41" s="184"/>
      <c r="F41" s="184"/>
      <c r="G41" s="184"/>
      <c r="H41" s="104">
        <f t="shared" si="3"/>
        <v>0</v>
      </c>
      <c r="K41" s="95" cm="1">
        <f t="array" ref="K41">_xlfn.IFS(B41="Akredite Birimde Ders",C41*5,B41="Yabancı Dilde Ders",C41*5,B41="Ortak Diploma Programında Ders",C41*5,B41="Akreditasyon Komisyonunda Görev",D41*30,B41="",0)</f>
        <v>0</v>
      </c>
      <c r="O41" s="95">
        <f t="shared" si="1"/>
        <v>0</v>
      </c>
    </row>
    <row r="42" spans="1:15" ht="37.5" customHeight="1">
      <c r="A42" s="78">
        <v>38</v>
      </c>
      <c r="B42" s="103"/>
      <c r="C42" s="103"/>
      <c r="D42" s="103"/>
      <c r="E42" s="184"/>
      <c r="F42" s="184"/>
      <c r="G42" s="184"/>
      <c r="H42" s="104">
        <f t="shared" si="3"/>
        <v>0</v>
      </c>
      <c r="K42" s="95" cm="1">
        <f t="array" ref="K42">_xlfn.IFS(B42="Akredite Birimde Ders",C42*5,B42="Yabancı Dilde Ders",C42*5,B42="Ortak Diploma Programında Ders",C42*5,B42="Akreditasyon Komisyonunda Görev",D42*30,B42="",0)</f>
        <v>0</v>
      </c>
      <c r="O42" s="95">
        <f t="shared" si="1"/>
        <v>0</v>
      </c>
    </row>
    <row r="43" spans="1:15" ht="37.5" customHeight="1">
      <c r="A43" s="102">
        <v>39</v>
      </c>
      <c r="B43" s="103"/>
      <c r="C43" s="103"/>
      <c r="D43" s="103"/>
      <c r="E43" s="184"/>
      <c r="F43" s="184"/>
      <c r="G43" s="184"/>
      <c r="H43" s="104">
        <f t="shared" si="3"/>
        <v>0</v>
      </c>
      <c r="K43" s="95" cm="1">
        <f t="array" ref="K43">_xlfn.IFS(B43="Akredite Birimde Ders",C43*5,B43="Yabancı Dilde Ders",C43*5,B43="Ortak Diploma Programında Ders",C43*5,B43="Akreditasyon Komisyonunda Görev",D43*30,B43="",0)</f>
        <v>0</v>
      </c>
      <c r="O43" s="95">
        <f t="shared" si="1"/>
        <v>0</v>
      </c>
    </row>
    <row r="44" spans="1:15" ht="37.5" customHeight="1">
      <c r="A44" s="78">
        <v>40</v>
      </c>
      <c r="B44" s="103"/>
      <c r="C44" s="103"/>
      <c r="D44" s="103"/>
      <c r="E44" s="184"/>
      <c r="F44" s="184"/>
      <c r="G44" s="184"/>
      <c r="H44" s="104">
        <f t="shared" si="3"/>
        <v>0</v>
      </c>
      <c r="K44" s="95" cm="1">
        <f t="array" ref="K44">_xlfn.IFS(B44="Akredite Birimde Ders",C44*5,B44="Yabancı Dilde Ders",C44*5,B44="Ortak Diploma Programında Ders",C44*5,B44="Akreditasyon Komisyonunda Görev",D44*30,B44="",0)</f>
        <v>0</v>
      </c>
      <c r="O44" s="95">
        <f t="shared" si="1"/>
        <v>0</v>
      </c>
    </row>
    <row r="45" spans="1:15" ht="37.5" customHeight="1">
      <c r="A45" s="102">
        <v>41</v>
      </c>
      <c r="B45" s="103"/>
      <c r="C45" s="103"/>
      <c r="D45" s="103"/>
      <c r="E45" s="184"/>
      <c r="F45" s="184"/>
      <c r="G45" s="184"/>
      <c r="H45" s="104">
        <f t="shared" si="3"/>
        <v>0</v>
      </c>
      <c r="K45" s="95" cm="1">
        <f t="array" ref="K45">_xlfn.IFS(B45="Akredite Birimde Ders",C45*5,B45="Yabancı Dilde Ders",C45*5,B45="Ortak Diploma Programında Ders",C45*5,B45="Akreditasyon Komisyonunda Görev",D45*30,B45="",0)</f>
        <v>0</v>
      </c>
      <c r="O45" s="95">
        <f t="shared" si="1"/>
        <v>0</v>
      </c>
    </row>
    <row r="46" spans="1:15" ht="37.5" customHeight="1">
      <c r="A46" s="78">
        <v>42</v>
      </c>
      <c r="B46" s="103"/>
      <c r="C46" s="103"/>
      <c r="D46" s="103"/>
      <c r="E46" s="184"/>
      <c r="F46" s="184"/>
      <c r="G46" s="184"/>
      <c r="H46" s="104">
        <f t="shared" si="3"/>
        <v>0</v>
      </c>
      <c r="K46" s="95" cm="1">
        <f t="array" ref="K46">_xlfn.IFS(B46="Akredite Birimde Ders",C46*5,B46="Yabancı Dilde Ders",C46*5,B46="Ortak Diploma Programında Ders",C46*5,B46="Akreditasyon Komisyonunda Görev",D46*30,B46="",0)</f>
        <v>0</v>
      </c>
      <c r="O46" s="95">
        <f t="shared" si="1"/>
        <v>0</v>
      </c>
    </row>
    <row r="47" spans="1:15" ht="37.5" customHeight="1">
      <c r="A47" s="102">
        <v>43</v>
      </c>
      <c r="B47" s="103"/>
      <c r="C47" s="103"/>
      <c r="D47" s="103"/>
      <c r="E47" s="184"/>
      <c r="F47" s="184"/>
      <c r="G47" s="184"/>
      <c r="H47" s="104">
        <f t="shared" si="3"/>
        <v>0</v>
      </c>
      <c r="K47" s="95" cm="1">
        <f t="array" ref="K47">_xlfn.IFS(B47="Akredite Birimde Ders",C47*5,B47="Yabancı Dilde Ders",C47*5,B47="Ortak Diploma Programında Ders",C47*5,B47="Akreditasyon Komisyonunda Görev",D47*30,B47="",0)</f>
        <v>0</v>
      </c>
      <c r="O47" s="95">
        <f t="shared" si="1"/>
        <v>0</v>
      </c>
    </row>
    <row r="48" spans="1:15" ht="37.5" customHeight="1">
      <c r="A48" s="78">
        <v>44</v>
      </c>
      <c r="B48" s="103"/>
      <c r="C48" s="103"/>
      <c r="D48" s="103"/>
      <c r="E48" s="184"/>
      <c r="F48" s="184"/>
      <c r="G48" s="184"/>
      <c r="H48" s="104">
        <f t="shared" si="3"/>
        <v>0</v>
      </c>
      <c r="K48" s="95" cm="1">
        <f t="array" ref="K48">_xlfn.IFS(B48="Akredite Birimde Ders",C48*5,B48="Yabancı Dilde Ders",C48*5,B48="Ortak Diploma Programında Ders",C48*5,B48="Akreditasyon Komisyonunda Görev",D48*30,B48="",0)</f>
        <v>0</v>
      </c>
      <c r="O48" s="95">
        <f t="shared" si="1"/>
        <v>0</v>
      </c>
    </row>
    <row r="49" spans="1:15" ht="37.5" customHeight="1">
      <c r="A49" s="102">
        <v>45</v>
      </c>
      <c r="B49" s="103"/>
      <c r="C49" s="103"/>
      <c r="D49" s="103"/>
      <c r="E49" s="184"/>
      <c r="F49" s="184"/>
      <c r="G49" s="184"/>
      <c r="H49" s="104">
        <f t="shared" si="3"/>
        <v>0</v>
      </c>
      <c r="K49" s="95" cm="1">
        <f t="array" ref="K49">_xlfn.IFS(B49="Akredite Birimde Ders",C49*5,B49="Yabancı Dilde Ders",C49*5,B49="Ortak Diploma Programında Ders",C49*5,B49="Akreditasyon Komisyonunda Görev",D49*30,B49="",0)</f>
        <v>0</v>
      </c>
      <c r="O49" s="95">
        <f t="shared" si="1"/>
        <v>0</v>
      </c>
    </row>
    <row r="50" spans="1:15" ht="37.5" customHeight="1">
      <c r="A50" s="78">
        <v>46</v>
      </c>
      <c r="B50" s="103"/>
      <c r="C50" s="103"/>
      <c r="D50" s="103"/>
      <c r="E50" s="184"/>
      <c r="F50" s="184"/>
      <c r="G50" s="184"/>
      <c r="H50" s="104">
        <f t="shared" si="3"/>
        <v>0</v>
      </c>
      <c r="K50" s="95" cm="1">
        <f t="array" ref="K50">_xlfn.IFS(B50="Akredite Birimde Ders",C50*5,B50="Yabancı Dilde Ders",C50*5,B50="Ortak Diploma Programında Ders",C50*5,B50="Akreditasyon Komisyonunda Görev",D50*30,B50="",0)</f>
        <v>0</v>
      </c>
      <c r="O50" s="95">
        <f t="shared" si="1"/>
        <v>0</v>
      </c>
    </row>
    <row r="51" spans="1:15" ht="37.5" customHeight="1">
      <c r="A51" s="102">
        <v>47</v>
      </c>
      <c r="B51" s="103"/>
      <c r="C51" s="103"/>
      <c r="D51" s="103"/>
      <c r="E51" s="184"/>
      <c r="F51" s="184"/>
      <c r="G51" s="184"/>
      <c r="H51" s="104">
        <f t="shared" si="3"/>
        <v>0</v>
      </c>
      <c r="K51" s="95" cm="1">
        <f t="array" ref="K51">_xlfn.IFS(B51="Akredite Birimde Ders",C51*5,B51="Yabancı Dilde Ders",C51*5,B51="Ortak Diploma Programında Ders",C51*5,B51="Akreditasyon Komisyonunda Görev",D51*30,B51="",0)</f>
        <v>0</v>
      </c>
      <c r="O51" s="95">
        <f t="shared" si="1"/>
        <v>0</v>
      </c>
    </row>
    <row r="52" spans="1:15" ht="37.5" customHeight="1">
      <c r="A52" s="102">
        <v>48</v>
      </c>
      <c r="B52" s="103"/>
      <c r="C52" s="103"/>
      <c r="D52" s="103"/>
      <c r="E52" s="184"/>
      <c r="F52" s="184"/>
      <c r="G52" s="184"/>
      <c r="H52" s="104">
        <f t="shared" si="3"/>
        <v>0</v>
      </c>
      <c r="K52" s="95" cm="1">
        <f t="array" ref="K52">_xlfn.IFS(B52="Akredite Birimde Ders",C52*5,B52="Yabancı Dilde Ders",C52*5,B52="Ortak Diploma Programında Ders",C52*5,B52="Akreditasyon Komisyonunda Görev",D52*30,B52="",0)</f>
        <v>0</v>
      </c>
      <c r="O52" s="95">
        <f t="shared" si="1"/>
        <v>0</v>
      </c>
    </row>
    <row r="53" spans="1:15" ht="37.5" customHeight="1">
      <c r="A53" s="78">
        <v>49</v>
      </c>
      <c r="B53" s="103"/>
      <c r="C53" s="103"/>
      <c r="D53" s="103"/>
      <c r="E53" s="184"/>
      <c r="F53" s="184"/>
      <c r="G53" s="184"/>
      <c r="H53" s="104">
        <f t="shared" si="3"/>
        <v>0</v>
      </c>
      <c r="K53" s="95" cm="1">
        <f t="array" ref="K53">_xlfn.IFS(B53="Akredite Birimde Ders",C53*5,B53="Yabancı Dilde Ders",C53*5,B53="Ortak Diploma Programında Ders",C53*5,B53="Akreditasyon Komisyonunda Görev",D53*30,B53="",0)</f>
        <v>0</v>
      </c>
      <c r="O53" s="95">
        <f t="shared" si="1"/>
        <v>0</v>
      </c>
    </row>
    <row r="54" spans="1:15" ht="37.5" customHeight="1">
      <c r="A54" s="102">
        <v>50</v>
      </c>
      <c r="B54" s="103"/>
      <c r="C54" s="103"/>
      <c r="D54" s="103"/>
      <c r="E54" s="184"/>
      <c r="F54" s="184"/>
      <c r="G54" s="184"/>
      <c r="H54" s="104">
        <f t="shared" si="3"/>
        <v>0</v>
      </c>
      <c r="K54" s="95" cm="1">
        <f t="array" ref="K54">_xlfn.IFS(B54="Akredite Birimde Ders",C54*5,B54="Yabancı Dilde Ders",C54*5,B54="Ortak Diploma Programında Ders",C54*5,B54="Akreditasyon Komisyonunda Görev",D54*30,B54="",0)</f>
        <v>0</v>
      </c>
      <c r="O54" s="95">
        <f t="shared" si="1"/>
        <v>0</v>
      </c>
    </row>
    <row r="55" spans="1:15" ht="37.5" customHeight="1">
      <c r="A55" s="102">
        <v>51</v>
      </c>
      <c r="B55" s="103"/>
      <c r="C55" s="103"/>
      <c r="D55" s="103"/>
      <c r="E55" s="184"/>
      <c r="F55" s="184"/>
      <c r="G55" s="184"/>
      <c r="H55" s="104">
        <f t="shared" si="3"/>
        <v>0</v>
      </c>
      <c r="K55" s="95" cm="1">
        <f t="array" ref="K55">_xlfn.IFS(B55="Akredite Birimde Ders",C55*5,B55="Yabancı Dilde Ders",C55*5,B55="Ortak Diploma Programında Ders",C55*5,B55="Akreditasyon Komisyonunda Görev",D55*30,B55="",0)</f>
        <v>0</v>
      </c>
      <c r="O55" s="95">
        <f t="shared" si="1"/>
        <v>0</v>
      </c>
    </row>
    <row r="56" spans="1:15" ht="37.5" customHeight="1">
      <c r="A56" s="78">
        <v>52</v>
      </c>
      <c r="B56" s="103"/>
      <c r="C56" s="103"/>
      <c r="D56" s="103"/>
      <c r="E56" s="184"/>
      <c r="F56" s="184"/>
      <c r="G56" s="184"/>
      <c r="H56" s="104">
        <f t="shared" si="3"/>
        <v>0</v>
      </c>
      <c r="K56" s="95" cm="1">
        <f t="array" ref="K56">_xlfn.IFS(B56="Akredite Birimde Ders",C56*5,B56="Yabancı Dilde Ders",C56*5,B56="Ortak Diploma Programında Ders",C56*5,B56="Akreditasyon Komisyonunda Görev",D56*30,B56="",0)</f>
        <v>0</v>
      </c>
      <c r="O56" s="95">
        <f t="shared" si="1"/>
        <v>0</v>
      </c>
    </row>
    <row r="57" spans="1:15" ht="37.5" customHeight="1">
      <c r="A57" s="102">
        <v>53</v>
      </c>
      <c r="B57" s="103"/>
      <c r="C57" s="103"/>
      <c r="D57" s="103"/>
      <c r="E57" s="184"/>
      <c r="F57" s="184"/>
      <c r="G57" s="184"/>
      <c r="H57" s="104">
        <f t="shared" si="3"/>
        <v>0</v>
      </c>
      <c r="K57" s="95" cm="1">
        <f t="array" ref="K57">_xlfn.IFS(B57="Akredite Birimde Ders",C57*5,B57="Yabancı Dilde Ders",C57*5,B57="Ortak Diploma Programında Ders",C57*5,B57="Akreditasyon Komisyonunda Görev",D57*30,B57="",0)</f>
        <v>0</v>
      </c>
      <c r="O57" s="95">
        <f t="shared" si="1"/>
        <v>0</v>
      </c>
    </row>
    <row r="58" spans="1:15" ht="37.5" customHeight="1">
      <c r="A58" s="102">
        <v>54</v>
      </c>
      <c r="B58" s="103"/>
      <c r="C58" s="103"/>
      <c r="D58" s="103"/>
      <c r="E58" s="184"/>
      <c r="F58" s="184"/>
      <c r="G58" s="184"/>
      <c r="H58" s="104">
        <f t="shared" si="3"/>
        <v>0</v>
      </c>
      <c r="K58" s="95" cm="1">
        <f t="array" ref="K58">_xlfn.IFS(B58="Akredite Birimde Ders",C58*5,B58="Yabancı Dilde Ders",C58*5,B58="Ortak Diploma Programında Ders",C58*5,B58="Akreditasyon Komisyonunda Görev",D58*30,B58="",0)</f>
        <v>0</v>
      </c>
      <c r="O58" s="95">
        <f t="shared" si="1"/>
        <v>0</v>
      </c>
    </row>
    <row r="59" spans="1:15" ht="37.5" customHeight="1">
      <c r="A59" s="78">
        <v>55</v>
      </c>
      <c r="B59" s="103"/>
      <c r="C59" s="103"/>
      <c r="D59" s="103"/>
      <c r="E59" s="184"/>
      <c r="F59" s="184"/>
      <c r="G59" s="184"/>
      <c r="H59" s="104">
        <f t="shared" si="3"/>
        <v>0</v>
      </c>
      <c r="K59" s="95" cm="1">
        <f t="array" ref="K59">_xlfn.IFS(B59="Akredite Birimde Ders",C59*5,B59="Yabancı Dilde Ders",C59*5,B59="Ortak Diploma Programında Ders",C59*5,B59="Akreditasyon Komisyonunda Görev",D59*30,B59="",0)</f>
        <v>0</v>
      </c>
      <c r="O59" s="95">
        <f t="shared" si="1"/>
        <v>0</v>
      </c>
    </row>
    <row r="60" spans="1:15" ht="37.5" customHeight="1">
      <c r="A60" s="102">
        <v>56</v>
      </c>
      <c r="B60" s="103"/>
      <c r="C60" s="103"/>
      <c r="D60" s="103"/>
      <c r="E60" s="184"/>
      <c r="F60" s="184"/>
      <c r="G60" s="184"/>
      <c r="H60" s="104">
        <f t="shared" si="3"/>
        <v>0</v>
      </c>
      <c r="K60" s="95" cm="1">
        <f t="array" ref="K60">_xlfn.IFS(B60="Akredite Birimde Ders",C60*5,B60="Yabancı Dilde Ders",C60*5,B60="Ortak Diploma Programında Ders",C60*5,B60="Akreditasyon Komisyonunda Görev",D60*30,B60="",0)</f>
        <v>0</v>
      </c>
      <c r="O60" s="95">
        <f t="shared" si="1"/>
        <v>0</v>
      </c>
    </row>
    <row r="61" spans="1:15" ht="37.5" customHeight="1">
      <c r="A61" s="102">
        <v>57</v>
      </c>
      <c r="B61" s="103"/>
      <c r="C61" s="103"/>
      <c r="D61" s="103"/>
      <c r="E61" s="184"/>
      <c r="F61" s="184"/>
      <c r="G61" s="184"/>
      <c r="H61" s="104">
        <f t="shared" si="3"/>
        <v>0</v>
      </c>
      <c r="K61" s="95" cm="1">
        <f t="array" ref="K61">_xlfn.IFS(B61="Akredite Birimde Ders",C61*5,B61="Yabancı Dilde Ders",C61*5,B61="Ortak Diploma Programında Ders",C61*5,B61="Akreditasyon Komisyonunda Görev",D61*30,B61="",0)</f>
        <v>0</v>
      </c>
      <c r="O61" s="95">
        <f t="shared" si="1"/>
        <v>0</v>
      </c>
    </row>
    <row r="62" spans="1:15" ht="37.5" customHeight="1">
      <c r="A62" s="78">
        <v>58</v>
      </c>
      <c r="B62" s="103"/>
      <c r="C62" s="103"/>
      <c r="D62" s="103"/>
      <c r="E62" s="184"/>
      <c r="F62" s="184"/>
      <c r="G62" s="184"/>
      <c r="H62" s="104">
        <f t="shared" si="3"/>
        <v>0</v>
      </c>
      <c r="K62" s="95" cm="1">
        <f t="array" ref="K62">_xlfn.IFS(B62="Akredite Birimde Ders",C62*5,B62="Yabancı Dilde Ders",C62*5,B62="Ortak Diploma Programında Ders",C62*5,B62="Akreditasyon Komisyonunda Görev",D62*30,B62="",0)</f>
        <v>0</v>
      </c>
      <c r="O62" s="95">
        <f t="shared" si="1"/>
        <v>0</v>
      </c>
    </row>
    <row r="63" spans="1:15" ht="37.5" customHeight="1">
      <c r="A63" s="102">
        <v>59</v>
      </c>
      <c r="B63" s="103"/>
      <c r="C63" s="103"/>
      <c r="D63" s="103"/>
      <c r="E63" s="184"/>
      <c r="F63" s="184"/>
      <c r="G63" s="184"/>
      <c r="H63" s="104">
        <f t="shared" si="3"/>
        <v>0</v>
      </c>
      <c r="K63" s="95" cm="1">
        <f t="array" ref="K63">_xlfn.IFS(B63="Akredite Birimde Ders",C63*5,B63="Yabancı Dilde Ders",C63*5,B63="Ortak Diploma Programında Ders",C63*5,B63="Akreditasyon Komisyonunda Görev",D63*30,B63="",0)</f>
        <v>0</v>
      </c>
      <c r="O63" s="95">
        <f t="shared" si="1"/>
        <v>0</v>
      </c>
    </row>
    <row r="64" spans="1:15" ht="37.5" customHeight="1">
      <c r="A64" s="102">
        <v>60</v>
      </c>
      <c r="B64" s="103"/>
      <c r="C64" s="103"/>
      <c r="D64" s="103"/>
      <c r="E64" s="184"/>
      <c r="F64" s="184"/>
      <c r="G64" s="184"/>
      <c r="H64" s="104">
        <f t="shared" si="3"/>
        <v>0</v>
      </c>
      <c r="K64" s="95" cm="1">
        <f t="array" ref="K64">_xlfn.IFS(B64="Akredite Birimde Ders",C64*5,B64="Yabancı Dilde Ders",C64*5,B64="Ortak Diploma Programında Ders",C64*5,B64="Akreditasyon Komisyonunda Görev",D64*30,B64="",0)</f>
        <v>0</v>
      </c>
      <c r="O64" s="95">
        <f t="shared" si="1"/>
        <v>0</v>
      </c>
    </row>
    <row r="65" spans="1:15" ht="37.5" customHeight="1">
      <c r="A65" s="78">
        <v>61</v>
      </c>
      <c r="B65" s="103"/>
      <c r="C65" s="103"/>
      <c r="D65" s="103"/>
      <c r="E65" s="184"/>
      <c r="F65" s="184"/>
      <c r="G65" s="184"/>
      <c r="H65" s="104">
        <f t="shared" si="3"/>
        <v>0</v>
      </c>
      <c r="K65" s="95" cm="1">
        <f t="array" ref="K65">_xlfn.IFS(B65="Akredite Birimde Ders",C65*5,B65="Yabancı Dilde Ders",C65*5,B65="Ortak Diploma Programında Ders",C65*5,B65="Akreditasyon Komisyonunda Görev",D65*30,B65="",0)</f>
        <v>0</v>
      </c>
      <c r="O65" s="95">
        <f t="shared" si="1"/>
        <v>0</v>
      </c>
    </row>
    <row r="66" spans="1:15" ht="37.5" customHeight="1">
      <c r="A66" s="102">
        <v>62</v>
      </c>
      <c r="B66" s="103"/>
      <c r="C66" s="103"/>
      <c r="D66" s="103"/>
      <c r="E66" s="184"/>
      <c r="F66" s="184"/>
      <c r="G66" s="184"/>
      <c r="H66" s="104">
        <f t="shared" si="3"/>
        <v>0</v>
      </c>
      <c r="K66" s="95" cm="1">
        <f t="array" ref="K66">_xlfn.IFS(B66="Akredite Birimde Ders",C66*5,B66="Yabancı Dilde Ders",C66*5,B66="Ortak Diploma Programında Ders",C66*5,B66="Akreditasyon Komisyonunda Görev",D66*30,B66="",0)</f>
        <v>0</v>
      </c>
      <c r="O66" s="95">
        <f t="shared" si="1"/>
        <v>0</v>
      </c>
    </row>
    <row r="67" spans="1:15" ht="37.5" customHeight="1">
      <c r="A67" s="102">
        <v>63</v>
      </c>
      <c r="B67" s="103"/>
      <c r="C67" s="103"/>
      <c r="D67" s="103"/>
      <c r="E67" s="184"/>
      <c r="F67" s="184"/>
      <c r="G67" s="184"/>
      <c r="H67" s="104">
        <f t="shared" si="3"/>
        <v>0</v>
      </c>
      <c r="K67" s="95" cm="1">
        <f t="array" ref="K67">_xlfn.IFS(B67="Akredite Birimde Ders",C67*5,B67="Yabancı Dilde Ders",C67*5,B67="Ortak Diploma Programında Ders",C67*5,B67="Akreditasyon Komisyonunda Görev",D67*30,B67="",0)</f>
        <v>0</v>
      </c>
      <c r="O67" s="95">
        <f t="shared" si="1"/>
        <v>0</v>
      </c>
    </row>
    <row r="68" spans="1:15" ht="37.5" customHeight="1">
      <c r="A68" s="78">
        <v>64</v>
      </c>
      <c r="B68" s="103"/>
      <c r="C68" s="103"/>
      <c r="D68" s="103"/>
      <c r="E68" s="184"/>
      <c r="F68" s="184"/>
      <c r="G68" s="184"/>
      <c r="H68" s="104">
        <f t="shared" si="3"/>
        <v>0</v>
      </c>
      <c r="K68" s="95" cm="1">
        <f t="array" ref="K68">_xlfn.IFS(B68="Akredite Birimde Ders",C68*5,B68="Yabancı Dilde Ders",C68*5,B68="Ortak Diploma Programında Ders",C68*5,B68="Akreditasyon Komisyonunda Görev",D68*30,B68="",0)</f>
        <v>0</v>
      </c>
      <c r="O68" s="95">
        <f t="shared" si="1"/>
        <v>0</v>
      </c>
    </row>
    <row r="69" spans="1:15" ht="37.5" customHeight="1">
      <c r="A69" s="102">
        <v>65</v>
      </c>
      <c r="B69" s="103"/>
      <c r="C69" s="103"/>
      <c r="D69" s="103"/>
      <c r="E69" s="184"/>
      <c r="F69" s="184"/>
      <c r="G69" s="184"/>
      <c r="H69" s="104">
        <f t="shared" si="3"/>
        <v>0</v>
      </c>
      <c r="K69" s="95" cm="1">
        <f t="array" ref="K69">_xlfn.IFS(B69="Akredite Birimde Ders",C69*5,B69="Yabancı Dilde Ders",C69*5,B69="Ortak Diploma Programında Ders",C69*5,B69="Akreditasyon Komisyonunda Görev",D69*30,B69="",0)</f>
        <v>0</v>
      </c>
      <c r="O69" s="95">
        <f t="shared" si="1"/>
        <v>0</v>
      </c>
    </row>
    <row r="70" spans="1:15" ht="37.5" customHeight="1">
      <c r="A70" s="102">
        <v>66</v>
      </c>
      <c r="B70" s="103"/>
      <c r="C70" s="103"/>
      <c r="D70" s="103"/>
      <c r="E70" s="184"/>
      <c r="F70" s="184"/>
      <c r="G70" s="184"/>
      <c r="H70" s="104">
        <f t="shared" si="3"/>
        <v>0</v>
      </c>
      <c r="K70" s="95" cm="1">
        <f t="array" ref="K70">_xlfn.IFS(B70="Akredite Birimde Ders",C70*5,B70="Yabancı Dilde Ders",C70*5,B70="Ortak Diploma Programında Ders",C70*5,B70="Akreditasyon Komisyonunda Görev",D70*30,B70="",0)</f>
        <v>0</v>
      </c>
      <c r="O70" s="95">
        <f t="shared" ref="O70:O102" si="4">IF(B69="Akredite Birimde Ders",H69,0)</f>
        <v>0</v>
      </c>
    </row>
    <row r="71" spans="1:15" ht="37.5" customHeight="1">
      <c r="A71" s="78">
        <v>67</v>
      </c>
      <c r="B71" s="103"/>
      <c r="C71" s="103"/>
      <c r="D71" s="103"/>
      <c r="E71" s="184"/>
      <c r="F71" s="184"/>
      <c r="G71" s="184"/>
      <c r="H71" s="104">
        <f t="shared" ref="H71:H102" si="5">K71</f>
        <v>0</v>
      </c>
      <c r="K71" s="95" cm="1">
        <f t="array" ref="K71">_xlfn.IFS(B71="Akredite Birimde Ders",C71*5,B71="Yabancı Dilde Ders",C71*5,B71="Ortak Diploma Programında Ders",C71*5,B71="Akreditasyon Komisyonunda Görev",D71*30,B71="",0)</f>
        <v>0</v>
      </c>
      <c r="O71" s="95">
        <f t="shared" si="4"/>
        <v>0</v>
      </c>
    </row>
    <row r="72" spans="1:15" ht="37.5" customHeight="1">
      <c r="A72" s="102">
        <v>68</v>
      </c>
      <c r="B72" s="103"/>
      <c r="C72" s="103"/>
      <c r="D72" s="103"/>
      <c r="E72" s="184"/>
      <c r="F72" s="184"/>
      <c r="G72" s="184"/>
      <c r="H72" s="104">
        <f t="shared" si="5"/>
        <v>0</v>
      </c>
      <c r="K72" s="95" cm="1">
        <f t="array" ref="K72">_xlfn.IFS(B72="Akredite Birimde Ders",C72*5,B72="Yabancı Dilde Ders",C72*5,B72="Ortak Diploma Programında Ders",C72*5,B72="Akreditasyon Komisyonunda Görev",D72*30,B72="",0)</f>
        <v>0</v>
      </c>
      <c r="O72" s="95">
        <f t="shared" si="4"/>
        <v>0</v>
      </c>
    </row>
    <row r="73" spans="1:15" ht="37.5" customHeight="1">
      <c r="A73" s="102">
        <v>69</v>
      </c>
      <c r="B73" s="103"/>
      <c r="C73" s="103"/>
      <c r="D73" s="103"/>
      <c r="E73" s="184"/>
      <c r="F73" s="184"/>
      <c r="G73" s="184"/>
      <c r="H73" s="104">
        <f t="shared" si="5"/>
        <v>0</v>
      </c>
      <c r="K73" s="95" cm="1">
        <f t="array" ref="K73">_xlfn.IFS(B73="Akredite Birimde Ders",C73*5,B73="Yabancı Dilde Ders",C73*5,B73="Ortak Diploma Programında Ders",C73*5,B73="Akreditasyon Komisyonunda Görev",D73*30,B73="",0)</f>
        <v>0</v>
      </c>
      <c r="O73" s="95">
        <f t="shared" si="4"/>
        <v>0</v>
      </c>
    </row>
    <row r="74" spans="1:15" ht="37.5" customHeight="1">
      <c r="A74" s="78">
        <v>70</v>
      </c>
      <c r="B74" s="103"/>
      <c r="C74" s="103"/>
      <c r="D74" s="103"/>
      <c r="E74" s="184"/>
      <c r="F74" s="184"/>
      <c r="G74" s="184"/>
      <c r="H74" s="104">
        <f t="shared" si="5"/>
        <v>0</v>
      </c>
      <c r="K74" s="95" cm="1">
        <f t="array" ref="K74">_xlfn.IFS(B74="Akredite Birimde Ders",C74*5,B74="Yabancı Dilde Ders",C74*5,B74="Ortak Diploma Programında Ders",C74*5,B74="Akreditasyon Komisyonunda Görev",D74*30,B74="",0)</f>
        <v>0</v>
      </c>
      <c r="O74" s="95">
        <f t="shared" si="4"/>
        <v>0</v>
      </c>
    </row>
    <row r="75" spans="1:15" ht="37.5" customHeight="1">
      <c r="A75" s="102">
        <v>71</v>
      </c>
      <c r="B75" s="103"/>
      <c r="C75" s="103"/>
      <c r="D75" s="103"/>
      <c r="E75" s="184"/>
      <c r="F75" s="184"/>
      <c r="G75" s="184"/>
      <c r="H75" s="104">
        <f t="shared" si="5"/>
        <v>0</v>
      </c>
      <c r="K75" s="95" cm="1">
        <f t="array" ref="K75">_xlfn.IFS(B75="Akredite Birimde Ders",C75*5,B75="Yabancı Dilde Ders",C75*5,B75="Ortak Diploma Programında Ders",C75*5,B75="Akreditasyon Komisyonunda Görev",D75*30,B75="",0)</f>
        <v>0</v>
      </c>
      <c r="O75" s="95">
        <f t="shared" si="4"/>
        <v>0</v>
      </c>
    </row>
    <row r="76" spans="1:15" ht="37.5" customHeight="1">
      <c r="A76" s="102">
        <v>72</v>
      </c>
      <c r="B76" s="103"/>
      <c r="C76" s="103"/>
      <c r="D76" s="103"/>
      <c r="E76" s="184"/>
      <c r="F76" s="184"/>
      <c r="G76" s="184"/>
      <c r="H76" s="104">
        <f t="shared" si="5"/>
        <v>0</v>
      </c>
      <c r="K76" s="95" cm="1">
        <f t="array" ref="K76">_xlfn.IFS(B76="Akredite Birimde Ders",C76*5,B76="Yabancı Dilde Ders",C76*5,B76="Ortak Diploma Programında Ders",C76*5,B76="Akreditasyon Komisyonunda Görev",D76*30,B76="",0)</f>
        <v>0</v>
      </c>
      <c r="O76" s="95">
        <f t="shared" si="4"/>
        <v>0</v>
      </c>
    </row>
    <row r="77" spans="1:15" ht="37.5" customHeight="1">
      <c r="A77" s="78">
        <v>73</v>
      </c>
      <c r="B77" s="103"/>
      <c r="C77" s="103"/>
      <c r="D77" s="103"/>
      <c r="E77" s="184"/>
      <c r="F77" s="184"/>
      <c r="G77" s="184"/>
      <c r="H77" s="104">
        <f t="shared" si="5"/>
        <v>0</v>
      </c>
      <c r="K77" s="95" cm="1">
        <f t="array" ref="K77">_xlfn.IFS(B77="Akredite Birimde Ders",C77*5,B77="Yabancı Dilde Ders",C77*5,B77="Ortak Diploma Programında Ders",C77*5,B77="Akreditasyon Komisyonunda Görev",D77*30,B77="",0)</f>
        <v>0</v>
      </c>
      <c r="O77" s="95">
        <f t="shared" si="4"/>
        <v>0</v>
      </c>
    </row>
    <row r="78" spans="1:15" ht="37.5" customHeight="1">
      <c r="A78" s="102">
        <v>74</v>
      </c>
      <c r="B78" s="103"/>
      <c r="C78" s="103"/>
      <c r="D78" s="103"/>
      <c r="E78" s="184"/>
      <c r="F78" s="184"/>
      <c r="G78" s="184"/>
      <c r="H78" s="104">
        <f t="shared" si="5"/>
        <v>0</v>
      </c>
      <c r="K78" s="95" cm="1">
        <f t="array" ref="K78">_xlfn.IFS(B78="Akredite Birimde Ders",C78*5,B78="Yabancı Dilde Ders",C78*5,B78="Ortak Diploma Programında Ders",C78*5,B78="Akreditasyon Komisyonunda Görev",D78*30,B78="",0)</f>
        <v>0</v>
      </c>
      <c r="O78" s="95">
        <f t="shared" si="4"/>
        <v>0</v>
      </c>
    </row>
    <row r="79" spans="1:15" ht="37.5" customHeight="1">
      <c r="A79" s="102">
        <v>75</v>
      </c>
      <c r="B79" s="103"/>
      <c r="C79" s="103"/>
      <c r="D79" s="103"/>
      <c r="E79" s="184"/>
      <c r="F79" s="184"/>
      <c r="G79" s="184"/>
      <c r="H79" s="104">
        <f t="shared" si="5"/>
        <v>0</v>
      </c>
      <c r="K79" s="95" cm="1">
        <f t="array" ref="K79">_xlfn.IFS(B79="Akredite Birimde Ders",C79*5,B79="Yabancı Dilde Ders",C79*5,B79="Ortak Diploma Programında Ders",C79*5,B79="Akreditasyon Komisyonunda Görev",D79*30,B79="",0)</f>
        <v>0</v>
      </c>
      <c r="O79" s="95">
        <f t="shared" si="4"/>
        <v>0</v>
      </c>
    </row>
    <row r="80" spans="1:15" ht="37.5" customHeight="1">
      <c r="A80" s="78">
        <v>76</v>
      </c>
      <c r="B80" s="103"/>
      <c r="C80" s="103"/>
      <c r="D80" s="103"/>
      <c r="E80" s="184"/>
      <c r="F80" s="184"/>
      <c r="G80" s="184"/>
      <c r="H80" s="104">
        <f t="shared" si="5"/>
        <v>0</v>
      </c>
      <c r="K80" s="95" cm="1">
        <f t="array" ref="K80">_xlfn.IFS(B80="Akredite Birimde Ders",C80*5,B80="Yabancı Dilde Ders",C80*5,B80="Ortak Diploma Programında Ders",C80*5,B80="Akreditasyon Komisyonunda Görev",D80*30,B80="",0)</f>
        <v>0</v>
      </c>
      <c r="O80" s="95">
        <f t="shared" si="4"/>
        <v>0</v>
      </c>
    </row>
    <row r="81" spans="1:15" ht="37.5" customHeight="1">
      <c r="A81" s="102">
        <v>77</v>
      </c>
      <c r="B81" s="103"/>
      <c r="C81" s="103"/>
      <c r="D81" s="103"/>
      <c r="E81" s="184"/>
      <c r="F81" s="184"/>
      <c r="G81" s="184"/>
      <c r="H81" s="104">
        <f t="shared" si="5"/>
        <v>0</v>
      </c>
      <c r="K81" s="95" cm="1">
        <f t="array" ref="K81">_xlfn.IFS(B81="Akredite Birimde Ders",C81*5,B81="Yabancı Dilde Ders",C81*5,B81="Ortak Diploma Programında Ders",C81*5,B81="Akreditasyon Komisyonunda Görev",D81*30,B81="",0)</f>
        <v>0</v>
      </c>
      <c r="O81" s="95">
        <f t="shared" si="4"/>
        <v>0</v>
      </c>
    </row>
    <row r="82" spans="1:15" ht="37.5" customHeight="1">
      <c r="A82" s="102">
        <v>78</v>
      </c>
      <c r="B82" s="103"/>
      <c r="C82" s="103"/>
      <c r="D82" s="103"/>
      <c r="E82" s="184"/>
      <c r="F82" s="184"/>
      <c r="G82" s="184"/>
      <c r="H82" s="104">
        <f t="shared" si="5"/>
        <v>0</v>
      </c>
      <c r="K82" s="95" cm="1">
        <f t="array" ref="K82">_xlfn.IFS(B82="Akredite Birimde Ders",C82*5,B82="Yabancı Dilde Ders",C82*5,B82="Ortak Diploma Programında Ders",C82*5,B82="Akreditasyon Komisyonunda Görev",D82*30,B82="",0)</f>
        <v>0</v>
      </c>
      <c r="O82" s="95">
        <f t="shared" si="4"/>
        <v>0</v>
      </c>
    </row>
    <row r="83" spans="1:15" ht="37.5" customHeight="1">
      <c r="A83" s="78">
        <v>79</v>
      </c>
      <c r="B83" s="103"/>
      <c r="C83" s="103"/>
      <c r="D83" s="103"/>
      <c r="E83" s="184"/>
      <c r="F83" s="184"/>
      <c r="G83" s="184"/>
      <c r="H83" s="104">
        <f t="shared" si="5"/>
        <v>0</v>
      </c>
      <c r="K83" s="95" cm="1">
        <f t="array" ref="K83">_xlfn.IFS(B83="Akredite Birimde Ders",C83*5,B83="Yabancı Dilde Ders",C83*5,B83="Ortak Diploma Programında Ders",C83*5,B83="Akreditasyon Komisyonunda Görev",D83*30,B83="",0)</f>
        <v>0</v>
      </c>
      <c r="O83" s="95">
        <f t="shared" si="4"/>
        <v>0</v>
      </c>
    </row>
    <row r="84" spans="1:15" ht="37.5" customHeight="1">
      <c r="A84" s="102">
        <v>80</v>
      </c>
      <c r="B84" s="103"/>
      <c r="C84" s="103"/>
      <c r="D84" s="103"/>
      <c r="E84" s="184"/>
      <c r="F84" s="184"/>
      <c r="G84" s="184"/>
      <c r="H84" s="104">
        <f t="shared" si="5"/>
        <v>0</v>
      </c>
      <c r="K84" s="95" cm="1">
        <f t="array" ref="K84">_xlfn.IFS(B84="Akredite Birimde Ders",C84*5,B84="Yabancı Dilde Ders",C84*5,B84="Ortak Diploma Programında Ders",C84*5,B84="Akreditasyon Komisyonunda Görev",D84*30,B84="",0)</f>
        <v>0</v>
      </c>
      <c r="O84" s="95">
        <f t="shared" si="4"/>
        <v>0</v>
      </c>
    </row>
    <row r="85" spans="1:15" ht="37.5" customHeight="1">
      <c r="A85" s="102">
        <v>81</v>
      </c>
      <c r="B85" s="103"/>
      <c r="C85" s="103"/>
      <c r="D85" s="103"/>
      <c r="E85" s="184"/>
      <c r="F85" s="184"/>
      <c r="G85" s="184"/>
      <c r="H85" s="104">
        <f t="shared" si="5"/>
        <v>0</v>
      </c>
      <c r="K85" s="95" cm="1">
        <f t="array" ref="K85">_xlfn.IFS(B85="Akredite Birimde Ders",C85*5,B85="Yabancı Dilde Ders",C85*5,B85="Ortak Diploma Programında Ders",C85*5,B85="Akreditasyon Komisyonunda Görev",D85*30,B85="",0)</f>
        <v>0</v>
      </c>
      <c r="O85" s="95">
        <f t="shared" si="4"/>
        <v>0</v>
      </c>
    </row>
    <row r="86" spans="1:15" ht="37.5" customHeight="1">
      <c r="A86" s="78">
        <v>82</v>
      </c>
      <c r="B86" s="103"/>
      <c r="C86" s="103"/>
      <c r="D86" s="103"/>
      <c r="E86" s="184"/>
      <c r="F86" s="184"/>
      <c r="G86" s="184"/>
      <c r="H86" s="104">
        <f t="shared" si="5"/>
        <v>0</v>
      </c>
      <c r="K86" s="95" cm="1">
        <f t="array" ref="K86">_xlfn.IFS(B86="Akredite Birimde Ders",C86*5,B86="Yabancı Dilde Ders",C86*5,B86="Ortak Diploma Programında Ders",C86*5,B86="Akreditasyon Komisyonunda Görev",D86*30,B86="",0)</f>
        <v>0</v>
      </c>
      <c r="O86" s="95">
        <f t="shared" si="4"/>
        <v>0</v>
      </c>
    </row>
    <row r="87" spans="1:15" ht="37.5" customHeight="1">
      <c r="A87" s="102">
        <v>83</v>
      </c>
      <c r="B87" s="103"/>
      <c r="C87" s="103"/>
      <c r="D87" s="103"/>
      <c r="E87" s="184"/>
      <c r="F87" s="184"/>
      <c r="G87" s="184"/>
      <c r="H87" s="104">
        <f t="shared" si="5"/>
        <v>0</v>
      </c>
      <c r="K87" s="95" cm="1">
        <f t="array" ref="K87">_xlfn.IFS(B87="Akredite Birimde Ders",C87*5,B87="Yabancı Dilde Ders",C87*5,B87="Ortak Diploma Programında Ders",C87*5,B87="Akreditasyon Komisyonunda Görev",D87*30,B87="",0)</f>
        <v>0</v>
      </c>
      <c r="O87" s="95">
        <f t="shared" si="4"/>
        <v>0</v>
      </c>
    </row>
    <row r="88" spans="1:15" ht="37.5" customHeight="1">
      <c r="A88" s="102">
        <v>84</v>
      </c>
      <c r="B88" s="103"/>
      <c r="C88" s="103"/>
      <c r="D88" s="103"/>
      <c r="E88" s="184"/>
      <c r="F88" s="184"/>
      <c r="G88" s="184"/>
      <c r="H88" s="104">
        <f t="shared" si="5"/>
        <v>0</v>
      </c>
      <c r="K88" s="95" cm="1">
        <f t="array" ref="K88">_xlfn.IFS(B88="Akredite Birimde Ders",C88*5,B88="Yabancı Dilde Ders",C88*5,B88="Ortak Diploma Programında Ders",C88*5,B88="Akreditasyon Komisyonunda Görev",D88*30,B88="",0)</f>
        <v>0</v>
      </c>
      <c r="O88" s="95">
        <f t="shared" si="4"/>
        <v>0</v>
      </c>
    </row>
    <row r="89" spans="1:15" ht="37.5" customHeight="1">
      <c r="A89" s="78">
        <v>85</v>
      </c>
      <c r="B89" s="103"/>
      <c r="C89" s="103"/>
      <c r="D89" s="103"/>
      <c r="E89" s="184"/>
      <c r="F89" s="184"/>
      <c r="G89" s="184"/>
      <c r="H89" s="104">
        <f t="shared" si="5"/>
        <v>0</v>
      </c>
      <c r="K89" s="95" cm="1">
        <f t="array" ref="K89">_xlfn.IFS(B89="Akredite Birimde Ders",C89*5,B89="Yabancı Dilde Ders",C89*5,B89="Ortak Diploma Programında Ders",C89*5,B89="Akreditasyon Komisyonunda Görev",D89*30,B89="",0)</f>
        <v>0</v>
      </c>
      <c r="O89" s="95">
        <f t="shared" si="4"/>
        <v>0</v>
      </c>
    </row>
    <row r="90" spans="1:15" ht="37.5" customHeight="1">
      <c r="A90" s="102">
        <v>86</v>
      </c>
      <c r="B90" s="103"/>
      <c r="C90" s="103"/>
      <c r="D90" s="103"/>
      <c r="E90" s="184"/>
      <c r="F90" s="184"/>
      <c r="G90" s="184"/>
      <c r="H90" s="104">
        <f t="shared" si="5"/>
        <v>0</v>
      </c>
      <c r="K90" s="95" cm="1">
        <f t="array" ref="K90">_xlfn.IFS(B90="Akredite Birimde Ders",C90*5,B90="Yabancı Dilde Ders",C90*5,B90="Ortak Diploma Programında Ders",C90*5,B90="Akreditasyon Komisyonunda Görev",D90*30,B90="",0)</f>
        <v>0</v>
      </c>
      <c r="O90" s="95">
        <f t="shared" si="4"/>
        <v>0</v>
      </c>
    </row>
    <row r="91" spans="1:15" ht="37.5" customHeight="1">
      <c r="A91" s="102">
        <v>87</v>
      </c>
      <c r="B91" s="103"/>
      <c r="C91" s="103"/>
      <c r="D91" s="103"/>
      <c r="E91" s="184"/>
      <c r="F91" s="184"/>
      <c r="G91" s="184"/>
      <c r="H91" s="104">
        <f t="shared" si="5"/>
        <v>0</v>
      </c>
      <c r="K91" s="95" cm="1">
        <f t="array" ref="K91">_xlfn.IFS(B91="Akredite Birimde Ders",C91*5,B91="Yabancı Dilde Ders",C91*5,B91="Ortak Diploma Programında Ders",C91*5,B91="Akreditasyon Komisyonunda Görev",D91*30,B91="",0)</f>
        <v>0</v>
      </c>
      <c r="O91" s="95">
        <f t="shared" si="4"/>
        <v>0</v>
      </c>
    </row>
    <row r="92" spans="1:15" ht="37.5" customHeight="1">
      <c r="A92" s="78">
        <v>88</v>
      </c>
      <c r="B92" s="103"/>
      <c r="C92" s="103"/>
      <c r="D92" s="103"/>
      <c r="E92" s="184"/>
      <c r="F92" s="184"/>
      <c r="G92" s="184"/>
      <c r="H92" s="104">
        <f t="shared" si="5"/>
        <v>0</v>
      </c>
      <c r="K92" s="95" cm="1">
        <f t="array" ref="K92">_xlfn.IFS(B92="Akredite Birimde Ders",C92*5,B92="Yabancı Dilde Ders",C92*5,B92="Ortak Diploma Programında Ders",C92*5,B92="Akreditasyon Komisyonunda Görev",D92*30,B92="",0)</f>
        <v>0</v>
      </c>
      <c r="O92" s="95">
        <f t="shared" si="4"/>
        <v>0</v>
      </c>
    </row>
    <row r="93" spans="1:15" ht="37.5" customHeight="1">
      <c r="A93" s="102">
        <v>89</v>
      </c>
      <c r="B93" s="103"/>
      <c r="C93" s="103"/>
      <c r="D93" s="103"/>
      <c r="E93" s="184"/>
      <c r="F93" s="184"/>
      <c r="G93" s="184"/>
      <c r="H93" s="104">
        <f t="shared" si="5"/>
        <v>0</v>
      </c>
      <c r="K93" s="95" cm="1">
        <f t="array" ref="K93">_xlfn.IFS(B93="Akredite Birimde Ders",C93*5,B93="Yabancı Dilde Ders",C93*5,B93="Ortak Diploma Programında Ders",C93*5,B93="Akreditasyon Komisyonunda Görev",D93*30,B93="",0)</f>
        <v>0</v>
      </c>
      <c r="O93" s="95">
        <f t="shared" si="4"/>
        <v>0</v>
      </c>
    </row>
    <row r="94" spans="1:15" ht="37.5" customHeight="1">
      <c r="A94" s="102">
        <v>90</v>
      </c>
      <c r="B94" s="103"/>
      <c r="C94" s="103"/>
      <c r="D94" s="103"/>
      <c r="E94" s="184"/>
      <c r="F94" s="184"/>
      <c r="G94" s="184"/>
      <c r="H94" s="104">
        <f t="shared" si="5"/>
        <v>0</v>
      </c>
      <c r="K94" s="95" cm="1">
        <f t="array" ref="K94">_xlfn.IFS(B94="Akredite Birimde Ders",C94*5,B94="Yabancı Dilde Ders",C94*5,B94="Ortak Diploma Programında Ders",C94*5,B94="Akreditasyon Komisyonunda Görev",D94*30,B94="",0)</f>
        <v>0</v>
      </c>
      <c r="O94" s="95">
        <f t="shared" si="4"/>
        <v>0</v>
      </c>
    </row>
    <row r="95" spans="1:15" ht="37.5" customHeight="1">
      <c r="A95" s="78">
        <v>91</v>
      </c>
      <c r="B95" s="103"/>
      <c r="C95" s="103"/>
      <c r="D95" s="103"/>
      <c r="E95" s="184"/>
      <c r="F95" s="184"/>
      <c r="G95" s="184"/>
      <c r="H95" s="104">
        <f t="shared" si="5"/>
        <v>0</v>
      </c>
      <c r="K95" s="95" cm="1">
        <f t="array" ref="K95">_xlfn.IFS(B95="Akredite Birimde Ders",C95*5,B95="Yabancı Dilde Ders",C95*5,B95="Ortak Diploma Programında Ders",C95*5,B95="Akreditasyon Komisyonunda Görev",D95*30,B95="",0)</f>
        <v>0</v>
      </c>
      <c r="O95" s="95">
        <f t="shared" si="4"/>
        <v>0</v>
      </c>
    </row>
    <row r="96" spans="1:15" ht="37.5" customHeight="1">
      <c r="A96" s="102">
        <v>92</v>
      </c>
      <c r="B96" s="103"/>
      <c r="C96" s="103"/>
      <c r="D96" s="103"/>
      <c r="E96" s="184"/>
      <c r="F96" s="184"/>
      <c r="G96" s="184"/>
      <c r="H96" s="104">
        <f t="shared" si="5"/>
        <v>0</v>
      </c>
      <c r="K96" s="95" cm="1">
        <f t="array" ref="K96">_xlfn.IFS(B96="Akredite Birimde Ders",C96*5,B96="Yabancı Dilde Ders",C96*5,B96="Ortak Diploma Programında Ders",C96*5,B96="Akreditasyon Komisyonunda Görev",D96*30,B96="",0)</f>
        <v>0</v>
      </c>
      <c r="O96" s="95">
        <f t="shared" si="4"/>
        <v>0</v>
      </c>
    </row>
    <row r="97" spans="1:15" ht="37.5" customHeight="1">
      <c r="A97" s="102">
        <v>93</v>
      </c>
      <c r="B97" s="103"/>
      <c r="C97" s="103"/>
      <c r="D97" s="103"/>
      <c r="E97" s="184"/>
      <c r="F97" s="184"/>
      <c r="G97" s="184"/>
      <c r="H97" s="104">
        <f t="shared" si="5"/>
        <v>0</v>
      </c>
      <c r="K97" s="95" cm="1">
        <f t="array" ref="K97">_xlfn.IFS(B97="Akredite Birimde Ders",C97*5,B97="Yabancı Dilde Ders",C97*5,B97="Ortak Diploma Programında Ders",C97*5,B97="Akreditasyon Komisyonunda Görev",D97*30,B97="",0)</f>
        <v>0</v>
      </c>
      <c r="O97" s="95">
        <f t="shared" si="4"/>
        <v>0</v>
      </c>
    </row>
    <row r="98" spans="1:15" ht="37.5" customHeight="1">
      <c r="A98" s="78">
        <v>94</v>
      </c>
      <c r="B98" s="103"/>
      <c r="C98" s="103"/>
      <c r="D98" s="103"/>
      <c r="E98" s="184"/>
      <c r="F98" s="184"/>
      <c r="G98" s="184"/>
      <c r="H98" s="104">
        <f t="shared" si="5"/>
        <v>0</v>
      </c>
      <c r="K98" s="95" cm="1">
        <f t="array" ref="K98">_xlfn.IFS(B98="Akredite Birimde Ders",C98*5,B98="Yabancı Dilde Ders",C98*5,B98="Ortak Diploma Programında Ders",C98*5,B98="Akreditasyon Komisyonunda Görev",D98*30,B98="",0)</f>
        <v>0</v>
      </c>
      <c r="O98" s="95">
        <f t="shared" si="4"/>
        <v>0</v>
      </c>
    </row>
    <row r="99" spans="1:15" ht="37.5" customHeight="1">
      <c r="A99" s="102">
        <v>95</v>
      </c>
      <c r="B99" s="103"/>
      <c r="C99" s="103"/>
      <c r="D99" s="103"/>
      <c r="E99" s="184"/>
      <c r="F99" s="184"/>
      <c r="G99" s="184"/>
      <c r="H99" s="104">
        <f t="shared" si="5"/>
        <v>0</v>
      </c>
      <c r="K99" s="95" cm="1">
        <f t="array" ref="K99">_xlfn.IFS(B99="Akredite Birimde Ders",C99*5,B99="Yabancı Dilde Ders",C99*5,B99="Ortak Diploma Programında Ders",C99*5,B99="Akreditasyon Komisyonunda Görev",D99*30,B99="",0)</f>
        <v>0</v>
      </c>
      <c r="O99" s="95">
        <f t="shared" si="4"/>
        <v>0</v>
      </c>
    </row>
    <row r="100" spans="1:15" ht="37.5" customHeight="1">
      <c r="A100" s="102">
        <v>96</v>
      </c>
      <c r="B100" s="103"/>
      <c r="C100" s="103"/>
      <c r="D100" s="103"/>
      <c r="E100" s="184"/>
      <c r="F100" s="184"/>
      <c r="G100" s="184"/>
      <c r="H100" s="104">
        <f t="shared" si="5"/>
        <v>0</v>
      </c>
      <c r="K100" s="95" cm="1">
        <f t="array" ref="K100">_xlfn.IFS(B100="Akredite Birimde Ders",C100*5,B100="Yabancı Dilde Ders",C100*5,B100="Ortak Diploma Programında Ders",C100*5,B100="Akreditasyon Komisyonunda Görev",D100*30,B100="",0)</f>
        <v>0</v>
      </c>
      <c r="O100" s="95">
        <f t="shared" si="4"/>
        <v>0</v>
      </c>
    </row>
    <row r="101" spans="1:15" ht="37.5" customHeight="1">
      <c r="A101" s="78">
        <v>97</v>
      </c>
      <c r="B101" s="103"/>
      <c r="C101" s="103"/>
      <c r="D101" s="103"/>
      <c r="E101" s="184"/>
      <c r="F101" s="184"/>
      <c r="G101" s="184"/>
      <c r="H101" s="104">
        <f t="shared" si="5"/>
        <v>0</v>
      </c>
      <c r="K101" s="95" cm="1">
        <f t="array" ref="K101">_xlfn.IFS(B101="Akredite Birimde Ders",C101*5,B101="Yabancı Dilde Ders",C101*5,B101="Ortak Diploma Programında Ders",C101*5,B101="Akreditasyon Komisyonunda Görev",D101*30,B101="",0)</f>
        <v>0</v>
      </c>
      <c r="O101" s="95">
        <f t="shared" si="4"/>
        <v>0</v>
      </c>
    </row>
    <row r="102" spans="1:15" ht="37.5" customHeight="1">
      <c r="A102" s="102">
        <v>98</v>
      </c>
      <c r="B102" s="103"/>
      <c r="C102" s="103"/>
      <c r="D102" s="103"/>
      <c r="E102" s="184"/>
      <c r="F102" s="184"/>
      <c r="G102" s="184"/>
      <c r="H102" s="104">
        <f t="shared" si="5"/>
        <v>0</v>
      </c>
      <c r="O102" s="95">
        <f t="shared" si="4"/>
        <v>0</v>
      </c>
    </row>
  </sheetData>
  <sheetProtection algorithmName="SHA-512" hashValue="hw42Ae8wC8/dzZpSC3p8zTeNEsXgLkxA4DUnfcki29fxjggcJUayGubhvmBnKxNu8DQjJyqoTr22wuUhsxHy/g==" saltValue="08GPOWRpHC8X6dRXIWP7KA==" spinCount="100000" sheet="1" objects="1" scenarios="1"/>
  <mergeCells count="102">
    <mergeCell ref="A1:G1"/>
    <mergeCell ref="A2:E3"/>
    <mergeCell ref="H2:H3"/>
    <mergeCell ref="E4:G4"/>
    <mergeCell ref="E5:G5"/>
    <mergeCell ref="E6:G6"/>
    <mergeCell ref="E13:G13"/>
    <mergeCell ref="E14:G14"/>
    <mergeCell ref="E15:G15"/>
    <mergeCell ref="E16:G16"/>
    <mergeCell ref="E17:G17"/>
    <mergeCell ref="E18:G18"/>
    <mergeCell ref="E7:G7"/>
    <mergeCell ref="E8:G8"/>
    <mergeCell ref="E9:G9"/>
    <mergeCell ref="E10:G10"/>
    <mergeCell ref="E11:G11"/>
    <mergeCell ref="E12:G12"/>
    <mergeCell ref="E25:G25"/>
    <mergeCell ref="E26:G26"/>
    <mergeCell ref="E27:G27"/>
    <mergeCell ref="E28:G28"/>
    <mergeCell ref="E29:G29"/>
    <mergeCell ref="E30:G30"/>
    <mergeCell ref="E19:G19"/>
    <mergeCell ref="E20:G20"/>
    <mergeCell ref="E21:G21"/>
    <mergeCell ref="E22:G22"/>
    <mergeCell ref="E23:G23"/>
    <mergeCell ref="E24:G24"/>
    <mergeCell ref="E37:G37"/>
    <mergeCell ref="E38:G38"/>
    <mergeCell ref="E39:G39"/>
    <mergeCell ref="E40:G40"/>
    <mergeCell ref="E41:G41"/>
    <mergeCell ref="E42:G42"/>
    <mergeCell ref="E31:G31"/>
    <mergeCell ref="E32:G32"/>
    <mergeCell ref="E33:G33"/>
    <mergeCell ref="E34:G34"/>
    <mergeCell ref="E35:G35"/>
    <mergeCell ref="E36:G36"/>
    <mergeCell ref="E49:G49"/>
    <mergeCell ref="E50:G50"/>
    <mergeCell ref="E51:G51"/>
    <mergeCell ref="E52:G52"/>
    <mergeCell ref="E53:G53"/>
    <mergeCell ref="E54:G54"/>
    <mergeCell ref="E43:G43"/>
    <mergeCell ref="E44:G44"/>
    <mergeCell ref="E45:G45"/>
    <mergeCell ref="E46:G46"/>
    <mergeCell ref="E47:G47"/>
    <mergeCell ref="E48:G48"/>
    <mergeCell ref="E61:G61"/>
    <mergeCell ref="E62:G62"/>
    <mergeCell ref="E63:G63"/>
    <mergeCell ref="E64:G64"/>
    <mergeCell ref="E65:G65"/>
    <mergeCell ref="E66:G66"/>
    <mergeCell ref="E55:G55"/>
    <mergeCell ref="E56:G56"/>
    <mergeCell ref="E57:G57"/>
    <mergeCell ref="E58:G58"/>
    <mergeCell ref="E59:G59"/>
    <mergeCell ref="E60:G60"/>
    <mergeCell ref="E73:G73"/>
    <mergeCell ref="E74:G74"/>
    <mergeCell ref="E75:G75"/>
    <mergeCell ref="E76:G76"/>
    <mergeCell ref="E77:G77"/>
    <mergeCell ref="E78:G78"/>
    <mergeCell ref="E67:G67"/>
    <mergeCell ref="E68:G68"/>
    <mergeCell ref="E69:G69"/>
    <mergeCell ref="E70:G70"/>
    <mergeCell ref="E71:G71"/>
    <mergeCell ref="E72:G72"/>
    <mergeCell ref="E85:G85"/>
    <mergeCell ref="E86:G86"/>
    <mergeCell ref="E87:G87"/>
    <mergeCell ref="E88:G88"/>
    <mergeCell ref="E89:G89"/>
    <mergeCell ref="E90:G90"/>
    <mergeCell ref="E79:G79"/>
    <mergeCell ref="E80:G80"/>
    <mergeCell ref="E81:G81"/>
    <mergeCell ref="E82:G82"/>
    <mergeCell ref="E83:G83"/>
    <mergeCell ref="E84:G84"/>
    <mergeCell ref="E97:G97"/>
    <mergeCell ref="E98:G98"/>
    <mergeCell ref="E99:G99"/>
    <mergeCell ref="E100:G100"/>
    <mergeCell ref="E101:G101"/>
    <mergeCell ref="E102:G102"/>
    <mergeCell ref="E91:G91"/>
    <mergeCell ref="E92:G92"/>
    <mergeCell ref="E93:G93"/>
    <mergeCell ref="E94:G94"/>
    <mergeCell ref="E95:G95"/>
    <mergeCell ref="E96:G96"/>
  </mergeCells>
  <dataValidations count="2">
    <dataValidation type="list" allowBlank="1" showInputMessage="1" showErrorMessage="1" sqref="B5:B102" xr:uid="{1181ADF4-39E0-419D-9281-C43C111F9555}">
      <formula1>$L$15:$L$18</formula1>
    </dataValidation>
    <dataValidation type="list" allowBlank="1" showInputMessage="1" showErrorMessage="1" sqref="G2:G3" xr:uid="{6095F721-2156-4016-B05D-261864C6C54F}">
      <formula1>$L$7:$L$8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30E4-4ED5-45D5-96C7-80DF4B581C93}">
  <dimension ref="A1:R101"/>
  <sheetViews>
    <sheetView workbookViewId="0">
      <selection activeCell="K2" sqref="K2"/>
    </sheetView>
  </sheetViews>
  <sheetFormatPr defaultColWidth="12.875" defaultRowHeight="15"/>
  <cols>
    <col min="1" max="1" width="10.25" style="105" customWidth="1"/>
    <col min="2" max="2" width="49.375" style="65" customWidth="1"/>
    <col min="3" max="3" width="28.25" style="65" customWidth="1"/>
    <col min="4" max="4" width="35.75" style="65" bestFit="1" customWidth="1"/>
    <col min="5" max="5" width="18.875" style="65" customWidth="1"/>
    <col min="6" max="6" width="87.125" style="65" customWidth="1"/>
    <col min="7" max="7" width="17.375" style="84" customWidth="1"/>
    <col min="9" max="10" width="12.875" style="95"/>
    <col min="11" max="11" width="27.75" style="85" customWidth="1"/>
    <col min="12" max="12" width="22.375" style="83" customWidth="1"/>
    <col min="13" max="15" width="12.875" style="95"/>
    <col min="16" max="18" width="12.875" style="135"/>
  </cols>
  <sheetData>
    <row r="1" spans="1:18" ht="45" customHeight="1" thickBot="1">
      <c r="A1" s="189" t="s">
        <v>169</v>
      </c>
      <c r="B1" s="190"/>
      <c r="C1" s="190"/>
      <c r="D1" s="190"/>
      <c r="E1" s="190"/>
      <c r="F1" s="192"/>
      <c r="G1" s="94" t="s">
        <v>74</v>
      </c>
      <c r="K1" s="76" t="s">
        <v>170</v>
      </c>
    </row>
    <row r="2" spans="1:18" ht="70.349999999999994" customHeight="1">
      <c r="A2" s="183" t="s">
        <v>213</v>
      </c>
      <c r="B2" s="193"/>
      <c r="C2" s="193"/>
      <c r="D2" s="193"/>
      <c r="E2" s="193"/>
      <c r="F2" s="193"/>
      <c r="G2" s="73">
        <f>SUM(G4:H101)</f>
        <v>0</v>
      </c>
      <c r="K2" s="76" t="s">
        <v>171</v>
      </c>
    </row>
    <row r="3" spans="1:18" s="77" customFormat="1" ht="43.35" customHeight="1">
      <c r="A3" s="74" t="s">
        <v>51</v>
      </c>
      <c r="B3" s="75" t="s">
        <v>164</v>
      </c>
      <c r="C3" s="75" t="s">
        <v>172</v>
      </c>
      <c r="D3" s="75" t="s">
        <v>173</v>
      </c>
      <c r="E3" s="75" t="s">
        <v>174</v>
      </c>
      <c r="F3" s="75" t="s">
        <v>175</v>
      </c>
      <c r="G3" s="71" t="s">
        <v>25</v>
      </c>
      <c r="I3" s="76"/>
      <c r="J3" s="76"/>
      <c r="K3" s="76" t="s">
        <v>176</v>
      </c>
      <c r="L3" s="30" t="s">
        <v>78</v>
      </c>
      <c r="M3" s="76"/>
      <c r="N3" s="76"/>
      <c r="O3" s="76"/>
      <c r="P3" s="76"/>
      <c r="Q3" s="76"/>
      <c r="R3" s="76"/>
    </row>
    <row r="4" spans="1:18" ht="37.5" customHeight="1">
      <c r="A4" s="102">
        <v>1</v>
      </c>
      <c r="B4" s="103"/>
      <c r="C4" s="103"/>
      <c r="D4" s="103"/>
      <c r="E4" s="103"/>
      <c r="F4" s="103"/>
      <c r="G4" s="71">
        <f>J4</f>
        <v>0</v>
      </c>
      <c r="J4" s="95" cm="1">
        <f t="array" ref="J4">_xlfn.IFS(B4="YÖK ve TÜBA Ödülü",1000,B4="TÜBİTAK/TUSEB Ödülü",750,B4="Uluslararası Teşvik Ödülü",500,B4="Bakanlık Ödülleri",300,B4="GEBİP Ödülü",500,B4="Uluslararası Kongre Başkanlığı",100,B4="Uluslararası Kongre Sekreterliği",20,B4="Diğer Uluslararası Projeler Yürütücü/Koordinatör",100,B4="Diğer Uluslararası Projeler Araştırmacı",20,B4="Yabancı Öğrenci Doktora Tez Danışmanlığı",25*C4,B4="Yabancı Öğrenci Yüksek Lisans Tez Danışmanlığı",15*C4,B4="Yurtdışında Gözlem ve Araştırma Faaliyeti",5*D4,B4="",0)</f>
        <v>0</v>
      </c>
      <c r="K4" s="76" t="s">
        <v>177</v>
      </c>
      <c r="L4" s="30" t="s">
        <v>79</v>
      </c>
    </row>
    <row r="5" spans="1:18" ht="37.5" customHeight="1">
      <c r="A5" s="78">
        <v>2</v>
      </c>
      <c r="B5" s="103"/>
      <c r="C5" s="103"/>
      <c r="D5" s="103"/>
      <c r="E5" s="103"/>
      <c r="F5" s="103"/>
      <c r="G5" s="71">
        <f t="shared" ref="G5:G68" si="0">J5</f>
        <v>0</v>
      </c>
      <c r="J5" s="95" cm="1">
        <f t="array" ref="J5">_xlfn.IFS(B5="YÖK ve TÜBA Ödülü",1000,B5="TÜBİTAK/TUSEB Ödülü",750,B5="Uluslararası Teşvik Ödülü",500,B5="Bakanlık Ödülleri",300,B5="GEBİP Ödülü",500,B5="Uluslararası Kongre Başkanlığı",100,B5="Uluslararası Kongre Sekreterliği",20,B5="Diğer Uluslararası Projeler Yürütücü/Koordinatör",100,B5="Diğer Uluslararası Projeler Araştırmacı",20,B5="Yabancı Öğrenci Doktora Tez Danışmanlığı",25*C5,B5="Yabancı Öğrenci Yüksek Lisans Tez Danışmanlığı",15*C5,B5="Yurtdışında Gözlem ve Araştırma Faaliyeti",5*D5,B5="",0)</f>
        <v>0</v>
      </c>
      <c r="K5" s="140" t="s">
        <v>178</v>
      </c>
      <c r="L5" s="30" t="s">
        <v>81</v>
      </c>
    </row>
    <row r="6" spans="1:18" ht="37.5" customHeight="1">
      <c r="A6" s="102">
        <v>3</v>
      </c>
      <c r="B6" s="103"/>
      <c r="C6" s="103"/>
      <c r="D6" s="103"/>
      <c r="E6" s="103"/>
      <c r="F6" s="103"/>
      <c r="G6" s="71">
        <f t="shared" si="0"/>
        <v>0</v>
      </c>
      <c r="J6" s="95" cm="1">
        <f t="array" ref="J6">_xlfn.IFS(B6="YÖK ve TÜBA Ödülü",1000,B6="TÜBİTAK/TUSEB Ödülü",750,B6="Uluslararası Teşvik Ödülü",500,B6="Bakanlık Ödülleri",300,B6="GEBİP Ödülü",500,B6="Uluslararası Kongre Başkanlığı",100,B6="Uluslararası Kongre Sekreterliği",20,B6="Diğer Uluslararası Projeler Yürütücü/Koordinatör",100,B6="Diğer Uluslararası Projeler Araştırmacı",20,B6="Yabancı Öğrenci Doktora Tez Danışmanlığı",25*C6,B6="Yabancı Öğrenci Yüksek Lisans Tez Danışmanlığı",15*C6,B6="Yurtdışında Gözlem ve Araştırma Faaliyeti",5*D6,B6="",0)</f>
        <v>0</v>
      </c>
      <c r="K6" s="76" t="s">
        <v>179</v>
      </c>
      <c r="L6" s="89"/>
    </row>
    <row r="7" spans="1:18" ht="37.5" customHeight="1">
      <c r="A7" s="78">
        <v>4</v>
      </c>
      <c r="B7" s="103"/>
      <c r="C7" s="103"/>
      <c r="D7" s="103"/>
      <c r="E7" s="103"/>
      <c r="F7" s="103"/>
      <c r="G7" s="71">
        <f t="shared" si="0"/>
        <v>0</v>
      </c>
      <c r="J7" s="95" cm="1">
        <f t="array" ref="J7">_xlfn.IFS(B7="YÖK ve TÜBA Ödülü",1000,B7="TÜBİTAK/TUSEB Ödülü",750,B7="Uluslararası Teşvik Ödülü",500,B7="Bakanlık Ödülleri",300,B7="GEBİP Ödülü",500,B7="Uluslararası Kongre Başkanlığı",100,B7="Uluslararası Kongre Sekreterliği",20,B7="Diğer Uluslararası Projeler Yürütücü/Koordinatör",100,B7="Diğer Uluslararası Projeler Araştırmacı",20,B7="Yabancı Öğrenci Doktora Tez Danışmanlığı",25*C7,B7="Yabancı Öğrenci Yüksek Lisans Tez Danışmanlığı",15*C7,B7="Yurtdışında Gözlem ve Araştırma Faaliyeti",5*D7,B7="",0)</f>
        <v>0</v>
      </c>
      <c r="K7" s="76" t="s">
        <v>180</v>
      </c>
      <c r="L7" s="89" t="s">
        <v>83</v>
      </c>
    </row>
    <row r="8" spans="1:18" ht="37.5" customHeight="1">
      <c r="A8" s="102">
        <v>5</v>
      </c>
      <c r="B8" s="103"/>
      <c r="C8" s="103"/>
      <c r="D8" s="103"/>
      <c r="E8" s="103"/>
      <c r="F8" s="103"/>
      <c r="G8" s="71">
        <f t="shared" si="0"/>
        <v>0</v>
      </c>
      <c r="J8" s="95" cm="1">
        <f t="array" ref="J8">_xlfn.IFS(B8="YÖK ve TÜBA Ödülü",1000,B8="TÜBİTAK/TUSEB Ödülü",750,B8="Uluslararası Teşvik Ödülü",500,B8="Bakanlık Ödülleri",300,B8="GEBİP Ödülü",500,B8="Uluslararası Kongre Başkanlığı",100,B8="Uluslararası Kongre Sekreterliği",20,B8="Diğer Uluslararası Projeler Yürütücü/Koordinatör",100,B8="Diğer Uluslararası Projeler Araştırmacı",20,B8="Yabancı Öğrenci Doktora Tez Danışmanlığı",25*C8,B8="Yabancı Öğrenci Yüksek Lisans Tez Danışmanlığı",15*C8,B8="Yurtdışında Gözlem ve Araştırma Faaliyeti",5*D8,B8="",0)</f>
        <v>0</v>
      </c>
      <c r="K8" s="76" t="s">
        <v>182</v>
      </c>
      <c r="L8" s="89" t="s">
        <v>157</v>
      </c>
    </row>
    <row r="9" spans="1:18" ht="37.5" customHeight="1">
      <c r="A9" s="78">
        <v>6</v>
      </c>
      <c r="B9" s="103"/>
      <c r="C9" s="103"/>
      <c r="D9" s="103"/>
      <c r="E9" s="103"/>
      <c r="F9" s="103"/>
      <c r="G9" s="71">
        <f t="shared" si="0"/>
        <v>0</v>
      </c>
      <c r="J9" s="95" cm="1">
        <f t="array" ref="J9">_xlfn.IFS(B9="YÖK ve TÜBA Ödülü",1000,B9="TÜBİTAK/TUSEB Ödülü",750,B9="Uluslararası Teşvik Ödülü",500,B9="Bakanlık Ödülleri",300,B9="GEBİP Ödülü",500,B9="Uluslararası Kongre Başkanlığı",100,B9="Uluslararası Kongre Sekreterliği",20,B9="Diğer Uluslararası Projeler Yürütücü/Koordinatör",100,B9="Diğer Uluslararası Projeler Araştırmacı",20,B9="Yabancı Öğrenci Doktora Tez Danışmanlığı",25*C9,B9="Yabancı Öğrenci Yüksek Lisans Tez Danışmanlığı",15*C9,B9="Yurtdışında Gözlem ve Araştırma Faaliyeti",5*D9,B9="",0)</f>
        <v>0</v>
      </c>
      <c r="K9" s="76" t="s">
        <v>183</v>
      </c>
      <c r="L9" s="89" t="s">
        <v>158</v>
      </c>
    </row>
    <row r="10" spans="1:18" ht="37.5" customHeight="1">
      <c r="A10" s="102">
        <v>7</v>
      </c>
      <c r="B10" s="103"/>
      <c r="C10" s="103"/>
      <c r="D10" s="103"/>
      <c r="E10" s="103"/>
      <c r="F10" s="103"/>
      <c r="G10" s="71">
        <f t="shared" si="0"/>
        <v>0</v>
      </c>
      <c r="J10" s="95" cm="1">
        <f t="array" ref="J10">_xlfn.IFS(B10="YÖK ve TÜBA Ödülü",1000,B10="TÜBİTAK/TUSEB Ödülü",750,B10="Uluslararası Teşvik Ödülü",500,B10="Bakanlık Ödülleri",300,B10="GEBİP Ödülü",500,B10="Uluslararası Kongre Başkanlığı",100,B10="Uluslararası Kongre Sekreterliği",20,B10="Diğer Uluslararası Projeler Yürütücü/Koordinatör",100,B10="Diğer Uluslararası Projeler Araştırmacı",20,B10="Yabancı Öğrenci Doktora Tez Danışmanlığı",25*C10,B10="Yabancı Öğrenci Yüksek Lisans Tez Danışmanlığı",15*C10,B10="Yurtdışında Gözlem ve Araştırma Faaliyeti",5*D10,B10="",0)</f>
        <v>0</v>
      </c>
      <c r="K10" s="76" t="s">
        <v>181</v>
      </c>
      <c r="L10" s="89" t="s">
        <v>140</v>
      </c>
    </row>
    <row r="11" spans="1:18" ht="37.5" customHeight="1">
      <c r="A11" s="78">
        <v>8</v>
      </c>
      <c r="B11" s="103"/>
      <c r="C11" s="103"/>
      <c r="D11" s="103"/>
      <c r="E11" s="103"/>
      <c r="F11" s="103"/>
      <c r="G11" s="71">
        <f t="shared" si="0"/>
        <v>0</v>
      </c>
      <c r="J11" s="95" cm="1">
        <f t="array" ref="J11">_xlfn.IFS(B11="YÖK ve TÜBA Ödülü",1000,B11="TÜBİTAK/TUSEB Ödülü",750,B11="Uluslararası Teşvik Ödülü",500,B11="Bakanlık Ödülleri",300,B11="GEBİP Ödülü",500,B11="Uluslararası Kongre Başkanlığı",100,B11="Uluslararası Kongre Sekreterliği",20,B11="Diğer Uluslararası Projeler Yürütücü/Koordinatör",100,B11="Diğer Uluslararası Projeler Araştırmacı",20,B11="Yabancı Öğrenci Doktora Tez Danışmanlığı",25*C11,B11="Yabancı Öğrenci Yüksek Lisans Tez Danışmanlığı",15*C11,B11="Yurtdışında Gözlem ve Araştırma Faaliyeti",5*D11,B11="",0)</f>
        <v>0</v>
      </c>
      <c r="K11" s="76" t="s">
        <v>184</v>
      </c>
      <c r="L11" s="89" t="s">
        <v>141</v>
      </c>
    </row>
    <row r="12" spans="1:18" ht="37.5" customHeight="1">
      <c r="A12" s="102">
        <v>9</v>
      </c>
      <c r="B12" s="103"/>
      <c r="C12" s="103"/>
      <c r="D12" s="103"/>
      <c r="E12" s="103"/>
      <c r="F12" s="103"/>
      <c r="G12" s="71">
        <f t="shared" si="0"/>
        <v>0</v>
      </c>
      <c r="J12" s="95" cm="1">
        <f t="array" ref="J12">_xlfn.IFS(B12="YÖK ve TÜBA Ödülü",1000,B12="TÜBİTAK/TUSEB Ödülü",750,B12="Uluslararası Teşvik Ödülü",500,B12="Bakanlık Ödülleri",300,B12="GEBİP Ödülü",500,B12="Uluslararası Kongre Başkanlığı",100,B12="Uluslararası Kongre Sekreterliği",20,B12="Diğer Uluslararası Projeler Yürütücü/Koordinatör",100,B12="Diğer Uluslararası Projeler Araştırmacı",20,B12="Yabancı Öğrenci Doktora Tez Danışmanlığı",25*C12,B12="Yabancı Öğrenci Yüksek Lisans Tez Danışmanlığı",15*C12,B12="Yurtdışında Gözlem ve Araştırma Faaliyeti",5*D12,B12="",0)</f>
        <v>0</v>
      </c>
      <c r="K12" s="76" t="s">
        <v>185</v>
      </c>
      <c r="L12" s="89" t="s">
        <v>142</v>
      </c>
    </row>
    <row r="13" spans="1:18" ht="37.5" customHeight="1">
      <c r="A13" s="78">
        <v>10</v>
      </c>
      <c r="B13" s="103"/>
      <c r="C13" s="103"/>
      <c r="D13" s="103"/>
      <c r="E13" s="103"/>
      <c r="F13" s="103"/>
      <c r="G13" s="71">
        <f t="shared" si="0"/>
        <v>0</v>
      </c>
      <c r="J13" s="95" cm="1">
        <f t="array" ref="J13">_xlfn.IFS(B13="YÖK ve TÜBA Ödülü",1000,B13="TÜBİTAK/TUSEB Ödülü",750,B13="Uluslararası Teşvik Ödülü",500,B13="Bakanlık Ödülleri",300,B13="GEBİP Ödülü",500,B13="Uluslararası Kongre Başkanlığı",100,B13="Uluslararası Kongre Sekreterliği",20,B13="Diğer Uluslararası Projeler Yürütücü/Koordinatör",100,B13="Diğer Uluslararası Projeler Araştırmacı",20,B13="Yabancı Öğrenci Doktora Tez Danışmanlığı",25*C13,B13="Yabancı Öğrenci Yüksek Lisans Tez Danışmanlığı",15*C13,B13="Yurtdışında Gözlem ve Araştırma Faaliyeti",5*D13,B13="",0)</f>
        <v>0</v>
      </c>
      <c r="K13" s="30"/>
      <c r="L13" s="89" t="s">
        <v>143</v>
      </c>
    </row>
    <row r="14" spans="1:18" ht="37.5" customHeight="1">
      <c r="A14" s="102">
        <v>11</v>
      </c>
      <c r="B14" s="103"/>
      <c r="C14" s="103"/>
      <c r="D14" s="103"/>
      <c r="E14" s="103"/>
      <c r="F14" s="103"/>
      <c r="G14" s="71">
        <f t="shared" si="0"/>
        <v>0</v>
      </c>
      <c r="J14" s="95" cm="1">
        <f t="array" ref="J14">_xlfn.IFS(B14="YÖK ve TÜBA Ödülü",1000,B14="TÜBİTAK/TUSEB Ödülü",750,B14="Uluslararası Teşvik Ödülü",500,B14="Bakanlık Ödülleri",300,B14="GEBİP Ödülü",500,B14="Uluslararası Kongre Başkanlığı",100,B14="Uluslararası Kongre Sekreterliği",20,B14="Diğer Uluslararası Projeler Yürütücü/Koordinatör",100,B14="Diğer Uluslararası Projeler Araştırmacı",20,B14="Yabancı Öğrenci Doktora Tez Danışmanlığı",25*C14,B14="Yabancı Öğrenci Yüksek Lisans Tez Danışmanlığı",15*C14,B14="Yurtdışında Gözlem ve Araştırma Faaliyeti",5*D14,B14="",0)</f>
        <v>0</v>
      </c>
      <c r="K14" s="30"/>
      <c r="L14" s="83" t="s">
        <v>144</v>
      </c>
    </row>
    <row r="15" spans="1:18" ht="37.5" customHeight="1">
      <c r="A15" s="78">
        <v>12</v>
      </c>
      <c r="B15" s="103"/>
      <c r="C15" s="103"/>
      <c r="D15" s="103"/>
      <c r="E15" s="103"/>
      <c r="F15" s="103"/>
      <c r="G15" s="71">
        <f t="shared" si="0"/>
        <v>0</v>
      </c>
      <c r="J15" s="95" cm="1">
        <f t="array" ref="J15">_xlfn.IFS(B15="YÖK ve TÜBA Ödülü",1000,B15="TÜBİTAK/TUSEB Ödülü",750,B15="Uluslararası Teşvik Ödülü",500,B15="Bakanlık Ödülleri",300,B15="GEBİP Ödülü",500,B15="Uluslararası Kongre Başkanlığı",100,B15="Uluslararası Kongre Sekreterliği",20,B15="Diğer Uluslararası Projeler Yürütücü/Koordinatör",100,B15="Diğer Uluslararası Projeler Araştırmacı",20,B15="Yabancı Öğrenci Doktora Tez Danışmanlığı",25*C15,B15="Yabancı Öğrenci Yüksek Lisans Tez Danışmanlığı",15*C15,B15="Yurtdışında Gözlem ve Araştırma Faaliyeti",5*D15,B15="",0)</f>
        <v>0</v>
      </c>
      <c r="K15" s="30" t="s">
        <v>168</v>
      </c>
      <c r="L15" s="89" t="s">
        <v>99</v>
      </c>
    </row>
    <row r="16" spans="1:18" ht="37.5" customHeight="1">
      <c r="A16" s="102">
        <v>13</v>
      </c>
      <c r="B16" s="103"/>
      <c r="C16" s="103"/>
      <c r="D16" s="103"/>
      <c r="E16" s="103"/>
      <c r="F16" s="103"/>
      <c r="G16" s="71">
        <f t="shared" si="0"/>
        <v>0</v>
      </c>
      <c r="J16" s="95" cm="1">
        <f t="array" ref="J16">_xlfn.IFS(B16="YÖK ve TÜBA Ödülü",1000,B16="TÜBİTAK/TUSEB Ödülü",750,B16="Uluslararası Teşvik Ödülü",500,B16="Bakanlık Ödülleri",300,B16="GEBİP Ödülü",500,B16="Uluslararası Kongre Başkanlığı",100,B16="Uluslararası Kongre Sekreterliği",20,B16="Diğer Uluslararası Projeler Yürütücü/Koordinatör",100,B16="Diğer Uluslararası Projeler Araştırmacı",20,B16="Yabancı Öğrenci Doktora Tez Danışmanlığı",25*C16,B16="Yabancı Öğrenci Yüksek Lisans Tez Danışmanlığı",15*C16,B16="Yurtdışında Gözlem ve Araştırma Faaliyeti",5*D16,B16="",0)</f>
        <v>0</v>
      </c>
      <c r="K16" s="30" t="s">
        <v>22</v>
      </c>
      <c r="L16" s="89" t="s">
        <v>101</v>
      </c>
    </row>
    <row r="17" spans="1:12" ht="37.5" customHeight="1">
      <c r="A17" s="78">
        <v>14</v>
      </c>
      <c r="B17" s="103"/>
      <c r="C17" s="103"/>
      <c r="D17" s="103"/>
      <c r="E17" s="103"/>
      <c r="F17" s="103"/>
      <c r="G17" s="71">
        <f t="shared" si="0"/>
        <v>0</v>
      </c>
      <c r="J17" s="95" cm="1">
        <f t="array" ref="J17">_xlfn.IFS(B17="YÖK ve TÜBA Ödülü",1000,B17="TÜBİTAK/TUSEB Ödülü",750,B17="Uluslararası Teşvik Ödülü",500,B17="Bakanlık Ödülleri",300,B17="GEBİP Ödülü",500,B17="Uluslararası Kongre Başkanlığı",100,B17="Uluslararası Kongre Sekreterliği",20,B17="Diğer Uluslararası Projeler Yürütücü/Koordinatör",100,B17="Diğer Uluslararası Projeler Araştırmacı",20,B17="Yabancı Öğrenci Doktora Tez Danışmanlığı",25*C17,B17="Yabancı Öğrenci Yüksek Lisans Tez Danışmanlığı",15*C17,B17="Yurtdışında Gözlem ve Araştırma Faaliyeti",5*D17,B17="",0)</f>
        <v>0</v>
      </c>
      <c r="K17" s="30" t="s">
        <v>23</v>
      </c>
      <c r="L17" s="89"/>
    </row>
    <row r="18" spans="1:12" ht="37.5" customHeight="1">
      <c r="A18" s="102">
        <v>15</v>
      </c>
      <c r="B18" s="103"/>
      <c r="C18" s="103"/>
      <c r="D18" s="103"/>
      <c r="E18" s="103"/>
      <c r="F18" s="103"/>
      <c r="G18" s="71">
        <f t="shared" si="0"/>
        <v>0</v>
      </c>
      <c r="J18" s="95" cm="1">
        <f t="array" ref="J18">_xlfn.IFS(B18="YÖK ve TÜBA Ödülü",1000,B18="TÜBİTAK/TUSEB Ödülü",750,B18="Uluslararası Teşvik Ödülü",500,B18="Bakanlık Ödülleri",300,B18="GEBİP Ödülü",500,B18="Uluslararası Kongre Başkanlığı",100,B18="Uluslararası Kongre Sekreterliği",20,B18="Diğer Uluslararası Projeler Yürütücü/Koordinatör",100,B18="Diğer Uluslararası Projeler Araştırmacı",20,B18="Yabancı Öğrenci Doktora Tez Danışmanlığı",25*C18,B18="Yabancı Öğrenci Yüksek Lisans Tez Danışmanlığı",15*C18,B18="Yurtdışında Gözlem ve Araştırma Faaliyeti",5*D18,B18="",0)</f>
        <v>0</v>
      </c>
      <c r="K18" s="30" t="s">
        <v>80</v>
      </c>
      <c r="L18" s="89"/>
    </row>
    <row r="19" spans="1:12" ht="37.5" customHeight="1">
      <c r="A19" s="78">
        <v>16</v>
      </c>
      <c r="B19" s="103"/>
      <c r="C19" s="103"/>
      <c r="D19" s="103"/>
      <c r="E19" s="103"/>
      <c r="F19" s="103"/>
      <c r="G19" s="71">
        <f t="shared" si="0"/>
        <v>0</v>
      </c>
      <c r="J19" s="95" cm="1">
        <f t="array" ref="J19">_xlfn.IFS(B19="YÖK ve TÜBA Ödülü",1000,B19="TÜBİTAK/TUSEB Ödülü",750,B19="Uluslararası Teşvik Ödülü",500,B19="Bakanlık Ödülleri",300,B19="GEBİP Ödülü",500,B19="Uluslararası Kongre Başkanlığı",100,B19="Uluslararası Kongre Sekreterliği",20,B19="Diğer Uluslararası Projeler Yürütücü/Koordinatör",100,B19="Diğer Uluslararası Projeler Araştırmacı",20,B19="Yabancı Öğrenci Doktora Tez Danışmanlığı",25*C19,B19="Yabancı Öğrenci Yüksek Lisans Tez Danışmanlığı",15*C19,B19="Yurtdışında Gözlem ve Araştırma Faaliyeti",5*D19,B19="",0)</f>
        <v>0</v>
      </c>
      <c r="K19" s="30" t="s">
        <v>135</v>
      </c>
      <c r="L19" s="30" t="s">
        <v>99</v>
      </c>
    </row>
    <row r="20" spans="1:12" ht="37.5" customHeight="1">
      <c r="A20" s="102">
        <v>17</v>
      </c>
      <c r="B20" s="103"/>
      <c r="C20" s="103"/>
      <c r="D20" s="103"/>
      <c r="E20" s="103"/>
      <c r="F20" s="103"/>
      <c r="G20" s="71">
        <f t="shared" si="0"/>
        <v>0</v>
      </c>
      <c r="J20" s="95" cm="1">
        <f t="array" ref="J20">_xlfn.IFS(B20="YÖK ve TÜBA Ödülü",1000,B20="TÜBİTAK/TUSEB Ödülü",750,B20="Uluslararası Teşvik Ödülü",500,B20="Bakanlık Ödülleri",300,B20="GEBİP Ödülü",500,B20="Uluslararası Kongre Başkanlığı",100,B20="Uluslararası Kongre Sekreterliği",20,B20="Diğer Uluslararası Projeler Yürütücü/Koordinatör",100,B20="Diğer Uluslararası Projeler Araştırmacı",20,B20="Yabancı Öğrenci Doktora Tez Danışmanlığı",25*C20,B20="Yabancı Öğrenci Yüksek Lisans Tez Danışmanlığı",15*C20,B20="Yurtdışında Gözlem ve Araştırma Faaliyeti",5*D20,B20="",0)</f>
        <v>0</v>
      </c>
      <c r="K20" s="30" t="s">
        <v>100</v>
      </c>
      <c r="L20" s="30" t="s">
        <v>101</v>
      </c>
    </row>
    <row r="21" spans="1:12" ht="37.5" customHeight="1">
      <c r="A21" s="78">
        <v>18</v>
      </c>
      <c r="B21" s="103"/>
      <c r="C21" s="103"/>
      <c r="D21" s="103"/>
      <c r="E21" s="103"/>
      <c r="F21" s="103"/>
      <c r="G21" s="71">
        <f t="shared" si="0"/>
        <v>0</v>
      </c>
      <c r="J21" s="95" cm="1">
        <f t="array" ref="J21">_xlfn.IFS(B21="YÖK ve TÜBA Ödülü",1000,B21="TÜBİTAK/TUSEB Ödülü",750,B21="Uluslararası Teşvik Ödülü",500,B21="Bakanlık Ödülleri",300,B21="GEBİP Ödülü",500,B21="Uluslararası Kongre Başkanlığı",100,B21="Uluslararası Kongre Sekreterliği",20,B21="Diğer Uluslararası Projeler Yürütücü/Koordinatör",100,B21="Diğer Uluslararası Projeler Araştırmacı",20,B21="Yabancı Öğrenci Doktora Tez Danışmanlığı",25*C21,B21="Yabancı Öğrenci Yüksek Lisans Tez Danışmanlığı",15*C21,B21="Yurtdışında Gözlem ve Araştırma Faaliyeti",5*D21,B21="",0)</f>
        <v>0</v>
      </c>
    </row>
    <row r="22" spans="1:12" ht="37.5" customHeight="1">
      <c r="A22" s="102">
        <v>19</v>
      </c>
      <c r="B22" s="103"/>
      <c r="C22" s="103"/>
      <c r="D22" s="103"/>
      <c r="E22" s="103"/>
      <c r="F22" s="103"/>
      <c r="G22" s="71">
        <f t="shared" si="0"/>
        <v>0</v>
      </c>
      <c r="J22" s="95" cm="1">
        <f t="array" ref="J22">_xlfn.IFS(B22="YÖK ve TÜBA Ödülü",1000,B22="TÜBİTAK/TUSEB Ödülü",750,B22="Uluslararası Teşvik Ödülü",500,B22="Bakanlık Ödülleri",300,B22="GEBİP Ödülü",500,B22="Uluslararası Kongre Başkanlığı",100,B22="Uluslararası Kongre Sekreterliği",20,B22="Diğer Uluslararası Projeler Yürütücü/Koordinatör",100,B22="Diğer Uluslararası Projeler Araştırmacı",20,B22="Yabancı Öğrenci Doktora Tez Danışmanlığı",25*C22,B22="Yabancı Öğrenci Yüksek Lisans Tez Danışmanlığı",15*C22,B22="Yurtdışında Gözlem ve Araştırma Faaliyeti",5*D22,B22="",0)</f>
        <v>0</v>
      </c>
      <c r="K22" s="85" t="s">
        <v>102</v>
      </c>
      <c r="L22" s="30" t="s">
        <v>78</v>
      </c>
    </row>
    <row r="23" spans="1:12" ht="37.5" customHeight="1">
      <c r="A23" s="78">
        <v>20</v>
      </c>
      <c r="B23" s="103"/>
      <c r="C23" s="103"/>
      <c r="D23" s="103"/>
      <c r="E23" s="103"/>
      <c r="F23" s="103"/>
      <c r="G23" s="71">
        <f t="shared" si="0"/>
        <v>0</v>
      </c>
      <c r="J23" s="95" cm="1">
        <f t="array" ref="J23">_xlfn.IFS(B23="YÖK ve TÜBA Ödülü",1000,B23="TÜBİTAK/TUSEB Ödülü",750,B23="Uluslararası Teşvik Ödülü",500,B23="Bakanlık Ödülleri",300,B23="GEBİP Ödülü",500,B23="Uluslararası Kongre Başkanlığı",100,B23="Uluslararası Kongre Sekreterliği",20,B23="Diğer Uluslararası Projeler Yürütücü/Koordinatör",100,B23="Diğer Uluslararası Projeler Araştırmacı",20,B23="Yabancı Öğrenci Doktora Tez Danışmanlığı",25*C23,B23="Yabancı Öğrenci Yüksek Lisans Tez Danışmanlığı",15*C23,B23="Yurtdışında Gözlem ve Araştırma Faaliyeti",5*D23,B23="",0)</f>
        <v>0</v>
      </c>
      <c r="K23" s="85" t="s">
        <v>103</v>
      </c>
      <c r="L23" s="30" t="s">
        <v>104</v>
      </c>
    </row>
    <row r="24" spans="1:12" ht="37.5" customHeight="1">
      <c r="A24" s="102">
        <v>21</v>
      </c>
      <c r="B24" s="103"/>
      <c r="C24" s="103"/>
      <c r="D24" s="103"/>
      <c r="E24" s="103"/>
      <c r="F24" s="103"/>
      <c r="G24" s="71">
        <f t="shared" si="0"/>
        <v>0</v>
      </c>
      <c r="J24" s="95" cm="1">
        <f t="array" ref="J24">_xlfn.IFS(B24="YÖK ve TÜBA Ödülü",1000,B24="TÜBİTAK/TUSEB Ödülü",750,B24="Uluslararası Teşvik Ödülü",500,B24="Bakanlık Ödülleri",300,B24="GEBİP Ödülü",500,B24="Uluslararası Kongre Başkanlığı",100,B24="Uluslararası Kongre Sekreterliği",20,B24="Diğer Uluslararası Projeler Yürütücü/Koordinatör",100,B24="Diğer Uluslararası Projeler Araştırmacı",20,B24="Yabancı Öğrenci Doktora Tez Danışmanlığı",25*C24,B24="Yabancı Öğrenci Yüksek Lisans Tez Danışmanlığı",15*C24,B24="Yurtdışında Gözlem ve Araştırma Faaliyeti",5*D24,B24="",0)</f>
        <v>0</v>
      </c>
    </row>
    <row r="25" spans="1:12" ht="37.5" customHeight="1">
      <c r="A25" s="78">
        <v>22</v>
      </c>
      <c r="B25" s="103"/>
      <c r="C25" s="103"/>
      <c r="D25" s="103"/>
      <c r="E25" s="103"/>
      <c r="F25" s="103"/>
      <c r="G25" s="71">
        <f t="shared" si="0"/>
        <v>0</v>
      </c>
      <c r="J25" s="95" cm="1">
        <f t="array" ref="J25">_xlfn.IFS(B25="YÖK ve TÜBA Ödülü",1000,B25="TÜBİTAK/TUSEB Ödülü",750,B25="Uluslararası Teşvik Ödülü",500,B25="Bakanlık Ödülleri",300,B25="GEBİP Ödülü",500,B25="Uluslararası Kongre Başkanlığı",100,B25="Uluslararası Kongre Sekreterliği",20,B25="Diğer Uluslararası Projeler Yürütücü/Koordinatör",100,B25="Diğer Uluslararası Projeler Araştırmacı",20,B25="Yabancı Öğrenci Doktora Tez Danışmanlığı",25*C25,B25="Yabancı Öğrenci Yüksek Lisans Tez Danışmanlığı",15*C25,B25="Yurtdışında Gözlem ve Araştırma Faaliyeti",5*D25,B25="",0)</f>
        <v>0</v>
      </c>
      <c r="K25" s="83" t="s">
        <v>134</v>
      </c>
      <c r="L25" s="30" t="s">
        <v>105</v>
      </c>
    </row>
    <row r="26" spans="1:12" ht="37.5" customHeight="1">
      <c r="A26" s="102">
        <v>23</v>
      </c>
      <c r="B26" s="103"/>
      <c r="C26" s="103"/>
      <c r="D26" s="103"/>
      <c r="E26" s="103"/>
      <c r="F26" s="103"/>
      <c r="G26" s="71">
        <f t="shared" si="0"/>
        <v>0</v>
      </c>
      <c r="J26" s="95" cm="1">
        <f t="array" ref="J26">_xlfn.IFS(B26="YÖK ve TÜBA Ödülü",1000,B26="TÜBİTAK/TUSEB Ödülü",750,B26="Uluslararası Teşvik Ödülü",500,B26="Bakanlık Ödülleri",300,B26="GEBİP Ödülü",500,B26="Uluslararası Kongre Başkanlığı",100,B26="Uluslararası Kongre Sekreterliği",20,B26="Diğer Uluslararası Projeler Yürütücü/Koordinatör",100,B26="Diğer Uluslararası Projeler Araştırmacı",20,B26="Yabancı Öğrenci Doktora Tez Danışmanlığı",25*C26,B26="Yabancı Öğrenci Yüksek Lisans Tez Danışmanlığı",15*C26,B26="Yurtdışında Gözlem ve Araştırma Faaliyeti",5*D26,B26="",0)</f>
        <v>0</v>
      </c>
      <c r="K26" s="83" t="s">
        <v>139</v>
      </c>
      <c r="L26" s="30" t="s">
        <v>106</v>
      </c>
    </row>
    <row r="27" spans="1:12" ht="37.5" customHeight="1">
      <c r="A27" s="78">
        <v>24</v>
      </c>
      <c r="B27" s="103"/>
      <c r="C27" s="103"/>
      <c r="D27" s="103"/>
      <c r="E27" s="103"/>
      <c r="F27" s="103"/>
      <c r="G27" s="71">
        <f t="shared" si="0"/>
        <v>0</v>
      </c>
      <c r="J27" s="95" cm="1">
        <f t="array" ref="J27">_xlfn.IFS(B27="YÖK ve TÜBA Ödülü",1000,B27="TÜBİTAK/TUSEB Ödülü",750,B27="Uluslararası Teşvik Ödülü",500,B27="Bakanlık Ödülleri",300,B27="GEBİP Ödülü",500,B27="Uluslararası Kongre Başkanlığı",100,B27="Uluslararası Kongre Sekreterliği",20,B27="Diğer Uluslararası Projeler Yürütücü/Koordinatör",100,B27="Diğer Uluslararası Projeler Araştırmacı",20,B27="Yabancı Öğrenci Doktora Tez Danışmanlığı",25*C27,B27="Yabancı Öğrenci Yüksek Lisans Tez Danışmanlığı",15*C27,B27="Yurtdışında Gözlem ve Araştırma Faaliyeti",5*D27,B27="",0)</f>
        <v>0</v>
      </c>
      <c r="K27" s="83" t="s">
        <v>145</v>
      </c>
    </row>
    <row r="28" spans="1:12" ht="37.5" customHeight="1">
      <c r="A28" s="102">
        <v>25</v>
      </c>
      <c r="B28" s="103"/>
      <c r="C28" s="103"/>
      <c r="D28" s="103"/>
      <c r="E28" s="103"/>
      <c r="F28" s="103"/>
      <c r="G28" s="71">
        <f t="shared" si="0"/>
        <v>0</v>
      </c>
      <c r="J28" s="95" cm="1">
        <f t="array" ref="J28">_xlfn.IFS(B28="YÖK ve TÜBA Ödülü",1000,B28="TÜBİTAK/TUSEB Ödülü",750,B28="Uluslararası Teşvik Ödülü",500,B28="Bakanlık Ödülleri",300,B28="GEBİP Ödülü",500,B28="Uluslararası Kongre Başkanlığı",100,B28="Uluslararası Kongre Sekreterliği",20,B28="Diğer Uluslararası Projeler Yürütücü/Koordinatör",100,B28="Diğer Uluslararası Projeler Araştırmacı",20,B28="Yabancı Öğrenci Doktora Tez Danışmanlığı",25*C28,B28="Yabancı Öğrenci Yüksek Lisans Tez Danışmanlığı",15*C28,B28="Yurtdışında Gözlem ve Araştırma Faaliyeti",5*D28,B28="",0)</f>
        <v>0</v>
      </c>
    </row>
    <row r="29" spans="1:12" ht="37.5" customHeight="1">
      <c r="A29" s="78">
        <v>26</v>
      </c>
      <c r="B29" s="103"/>
      <c r="C29" s="103"/>
      <c r="D29" s="103"/>
      <c r="E29" s="103"/>
      <c r="F29" s="103"/>
      <c r="G29" s="71">
        <f t="shared" si="0"/>
        <v>0</v>
      </c>
      <c r="J29" s="95" cm="1">
        <f t="array" ref="J29">_xlfn.IFS(B29="YÖK ve TÜBA Ödülü",1000,B29="TÜBİTAK/TUSEB Ödülü",750,B29="Uluslararası Teşvik Ödülü",500,B29="Bakanlık Ödülleri",300,B29="GEBİP Ödülü",500,B29="Uluslararası Kongre Başkanlığı",100,B29="Uluslararası Kongre Sekreterliği",20,B29="Diğer Uluslararası Projeler Yürütücü/Koordinatör",100,B29="Diğer Uluslararası Projeler Araştırmacı",20,B29="Yabancı Öğrenci Doktora Tez Danışmanlığı",25*C29,B29="Yabancı Öğrenci Yüksek Lisans Tez Danışmanlığı",15*C29,B29="Yurtdışında Gözlem ve Araştırma Faaliyeti",5*D29,B29="",0)</f>
        <v>0</v>
      </c>
      <c r="K29" s="85" t="s">
        <v>136</v>
      </c>
      <c r="L29" s="83" t="s">
        <v>96</v>
      </c>
    </row>
    <row r="30" spans="1:12" ht="37.5" customHeight="1">
      <c r="A30" s="102">
        <v>27</v>
      </c>
      <c r="B30" s="103"/>
      <c r="C30" s="103"/>
      <c r="D30" s="103"/>
      <c r="E30" s="103"/>
      <c r="F30" s="103"/>
      <c r="G30" s="71">
        <f t="shared" si="0"/>
        <v>0</v>
      </c>
      <c r="J30" s="95" cm="1">
        <f t="array" ref="J30">_xlfn.IFS(B30="YÖK ve TÜBA Ödülü",1000,B30="TÜBİTAK/TUSEB Ödülü",750,B30="Uluslararası Teşvik Ödülü",500,B30="Bakanlık Ödülleri",300,B30="GEBİP Ödülü",500,B30="Uluslararası Kongre Başkanlığı",100,B30="Uluslararası Kongre Sekreterliği",20,B30="Diğer Uluslararası Projeler Yürütücü/Koordinatör",100,B30="Diğer Uluslararası Projeler Araştırmacı",20,B30="Yabancı Öğrenci Doktora Tez Danışmanlığı",25*C30,B30="Yabancı Öğrenci Yüksek Lisans Tez Danışmanlığı",15*C30,B30="Yurtdışında Gözlem ve Araştırma Faaliyeti",5*D30,B30="",0)</f>
        <v>0</v>
      </c>
      <c r="K30" s="85" t="s">
        <v>137</v>
      </c>
      <c r="L30" s="83" t="s">
        <v>97</v>
      </c>
    </row>
    <row r="31" spans="1:12" ht="37.5" customHeight="1">
      <c r="A31" s="78">
        <v>28</v>
      </c>
      <c r="B31" s="103"/>
      <c r="C31" s="103"/>
      <c r="D31" s="103"/>
      <c r="E31" s="103"/>
      <c r="F31" s="103"/>
      <c r="G31" s="71">
        <f t="shared" si="0"/>
        <v>0</v>
      </c>
      <c r="J31" s="95" cm="1">
        <f t="array" ref="J31">_xlfn.IFS(B31="YÖK ve TÜBA Ödülü",1000,B31="TÜBİTAK/TUSEB Ödülü",750,B31="Uluslararası Teşvik Ödülü",500,B31="Bakanlık Ödülleri",300,B31="GEBİP Ödülü",500,B31="Uluslararası Kongre Başkanlığı",100,B31="Uluslararası Kongre Sekreterliği",20,B31="Diğer Uluslararası Projeler Yürütücü/Koordinatör",100,B31="Diğer Uluslararası Projeler Araştırmacı",20,B31="Yabancı Öğrenci Doktora Tez Danışmanlığı",25*C31,B31="Yabancı Öğrenci Yüksek Lisans Tez Danışmanlığı",15*C31,B31="Yurtdışında Gözlem ve Araştırma Faaliyeti",5*D31,B31="",0)</f>
        <v>0</v>
      </c>
      <c r="K31" s="85" t="s">
        <v>138</v>
      </c>
      <c r="L31" s="83" t="s">
        <v>151</v>
      </c>
    </row>
    <row r="32" spans="1:12" ht="37.5" customHeight="1">
      <c r="A32" s="102">
        <v>29</v>
      </c>
      <c r="B32" s="103"/>
      <c r="C32" s="103"/>
      <c r="D32" s="103"/>
      <c r="E32" s="103"/>
      <c r="F32" s="103"/>
      <c r="G32" s="71">
        <f t="shared" si="0"/>
        <v>0</v>
      </c>
      <c r="J32" s="95" cm="1">
        <f t="array" ref="J32">_xlfn.IFS(B32="YÖK ve TÜBA Ödülü",1000,B32="TÜBİTAK/TUSEB Ödülü",750,B32="Uluslararası Teşvik Ödülü",500,B32="Bakanlık Ödülleri",300,B32="GEBİP Ödülü",500,B32="Uluslararası Kongre Başkanlığı",100,B32="Uluslararası Kongre Sekreterliği",20,B32="Diğer Uluslararası Projeler Yürütücü/Koordinatör",100,B32="Diğer Uluslararası Projeler Araştırmacı",20,B32="Yabancı Öğrenci Doktora Tez Danışmanlığı",25*C32,B32="Yabancı Öğrenci Yüksek Lisans Tez Danışmanlığı",15*C32,B32="Yurtdışında Gözlem ve Araştırma Faaliyeti",5*D32,B32="",0)</f>
        <v>0</v>
      </c>
    </row>
    <row r="33" spans="1:10" ht="37.5" customHeight="1">
      <c r="A33" s="78">
        <v>30</v>
      </c>
      <c r="B33" s="103"/>
      <c r="C33" s="103"/>
      <c r="D33" s="103"/>
      <c r="E33" s="103"/>
      <c r="F33" s="103"/>
      <c r="G33" s="71">
        <f t="shared" si="0"/>
        <v>0</v>
      </c>
      <c r="J33" s="95" cm="1">
        <f t="array" ref="J33">_xlfn.IFS(B33="YÖK ve TÜBA Ödülü",1000,B33="TÜBİTAK/TUSEB Ödülü",750,B33="Uluslararası Teşvik Ödülü",500,B33="Bakanlık Ödülleri",300,B33="GEBİP Ödülü",500,B33="Uluslararası Kongre Başkanlığı",100,B33="Uluslararası Kongre Sekreterliği",20,B33="Diğer Uluslararası Projeler Yürütücü/Koordinatör",100,B33="Diğer Uluslararası Projeler Araştırmacı",20,B33="Yabancı Öğrenci Doktora Tez Danışmanlığı",25*C33,B33="Yabancı Öğrenci Yüksek Lisans Tez Danışmanlığı",15*C33,B33="Yurtdışında Gözlem ve Araştırma Faaliyeti",5*D33,B33="",0)</f>
        <v>0</v>
      </c>
    </row>
    <row r="34" spans="1:10" ht="37.5" customHeight="1">
      <c r="A34" s="102">
        <v>31</v>
      </c>
      <c r="B34" s="103"/>
      <c r="C34" s="103"/>
      <c r="D34" s="103"/>
      <c r="E34" s="103"/>
      <c r="F34" s="103"/>
      <c r="G34" s="71">
        <f t="shared" si="0"/>
        <v>0</v>
      </c>
      <c r="J34" s="95" cm="1">
        <f t="array" ref="J34">_xlfn.IFS(B34="YÖK ve TÜBA Ödülü",1000,B34="TÜBİTAK/TUSEB Ödülü",750,B34="Uluslararası Teşvik Ödülü",500,B34="Bakanlık Ödülleri",300,B34="GEBİP Ödülü",500,B34="Uluslararası Kongre Başkanlığı",100,B34="Uluslararası Kongre Sekreterliği",20,B34="Diğer Uluslararası Projeler Yürütücü/Koordinatör",100,B34="Diğer Uluslararası Projeler Araştırmacı",20,B34="Yabancı Öğrenci Doktora Tez Danışmanlığı",25*C34,B34="Yabancı Öğrenci Yüksek Lisans Tez Danışmanlığı",15*C34,B34="Yurtdışında Gözlem ve Araştırma Faaliyeti",5*D34,B34="",0)</f>
        <v>0</v>
      </c>
    </row>
    <row r="35" spans="1:10" ht="37.5" customHeight="1">
      <c r="A35" s="78">
        <v>32</v>
      </c>
      <c r="B35" s="103"/>
      <c r="C35" s="103"/>
      <c r="D35" s="103"/>
      <c r="E35" s="103"/>
      <c r="F35" s="103"/>
      <c r="G35" s="71">
        <f t="shared" si="0"/>
        <v>0</v>
      </c>
      <c r="J35" s="95" cm="1">
        <f t="array" ref="J35">_xlfn.IFS(B35="YÖK ve TÜBA Ödülü",1000,B35="TÜBİTAK/TUSEB Ödülü",750,B35="Uluslararası Teşvik Ödülü",500,B35="Bakanlık Ödülleri",300,B35="GEBİP Ödülü",500,B35="Uluslararası Kongre Başkanlığı",100,B35="Uluslararası Kongre Sekreterliği",20,B35="Diğer Uluslararası Projeler Yürütücü/Koordinatör",100,B35="Diğer Uluslararası Projeler Araştırmacı",20,B35="Yabancı Öğrenci Doktora Tez Danışmanlığı",25*C35,B35="Yabancı Öğrenci Yüksek Lisans Tez Danışmanlığı",15*C35,B35="Yurtdışında Gözlem ve Araştırma Faaliyeti",5*D35,B35="",0)</f>
        <v>0</v>
      </c>
    </row>
    <row r="36" spans="1:10" ht="37.5" customHeight="1">
      <c r="A36" s="102">
        <v>33</v>
      </c>
      <c r="B36" s="103"/>
      <c r="C36" s="103"/>
      <c r="D36" s="103"/>
      <c r="E36" s="103"/>
      <c r="F36" s="103"/>
      <c r="G36" s="71">
        <f t="shared" si="0"/>
        <v>0</v>
      </c>
      <c r="J36" s="95" cm="1">
        <f t="array" ref="J36">_xlfn.IFS(B36="YÖK ve TÜBA Ödülü",1000,B36="TÜBİTAK/TUSEB Ödülü",750,B36="Uluslararası Teşvik Ödülü",500,B36="Bakanlık Ödülleri",300,B36="GEBİP Ödülü",500,B36="Uluslararası Kongre Başkanlığı",100,B36="Uluslararası Kongre Sekreterliği",20,B36="Diğer Uluslararası Projeler Yürütücü/Koordinatör",100,B36="Diğer Uluslararası Projeler Araştırmacı",20,B36="Yabancı Öğrenci Doktora Tez Danışmanlığı",25*C36,B36="Yabancı Öğrenci Yüksek Lisans Tez Danışmanlığı",15*C36,B36="Yurtdışında Gözlem ve Araştırma Faaliyeti",5*D36,B36="",0)</f>
        <v>0</v>
      </c>
    </row>
    <row r="37" spans="1:10" ht="37.5" customHeight="1">
      <c r="A37" s="78">
        <v>34</v>
      </c>
      <c r="B37" s="103"/>
      <c r="C37" s="103"/>
      <c r="D37" s="103"/>
      <c r="E37" s="103"/>
      <c r="F37" s="103"/>
      <c r="G37" s="71">
        <f t="shared" si="0"/>
        <v>0</v>
      </c>
      <c r="J37" s="95" cm="1">
        <f t="array" ref="J37">_xlfn.IFS(B37="YÖK ve TÜBA Ödülü",1000,B37="TÜBİTAK/TUSEB Ödülü",750,B37="Uluslararası Teşvik Ödülü",500,B37="Bakanlık Ödülleri",300,B37="GEBİP Ödülü",500,B37="Uluslararası Kongre Başkanlığı",100,B37="Uluslararası Kongre Sekreterliği",20,B37="Diğer Uluslararası Projeler Yürütücü/Koordinatör",100,B37="Diğer Uluslararası Projeler Araştırmacı",20,B37="Yabancı Öğrenci Doktora Tez Danışmanlığı",25*C37,B37="Yabancı Öğrenci Yüksek Lisans Tez Danışmanlığı",15*C37,B37="Yurtdışında Gözlem ve Araştırma Faaliyeti",5*D37,B37="",0)</f>
        <v>0</v>
      </c>
    </row>
    <row r="38" spans="1:10" ht="37.5" customHeight="1">
      <c r="A38" s="102">
        <v>35</v>
      </c>
      <c r="B38" s="103"/>
      <c r="C38" s="103"/>
      <c r="D38" s="103"/>
      <c r="E38" s="103"/>
      <c r="F38" s="103"/>
      <c r="G38" s="71">
        <f t="shared" si="0"/>
        <v>0</v>
      </c>
      <c r="J38" s="95" cm="1">
        <f t="array" ref="J38">_xlfn.IFS(B38="YÖK ve TÜBA Ödülü",1000,B38="TÜBİTAK/TUSEB Ödülü",750,B38="Uluslararası Teşvik Ödülü",500,B38="Bakanlık Ödülleri",300,B38="GEBİP Ödülü",500,B38="Uluslararası Kongre Başkanlığı",100,B38="Uluslararası Kongre Sekreterliği",20,B38="Diğer Uluslararası Projeler Yürütücü/Koordinatör",100,B38="Diğer Uluslararası Projeler Araştırmacı",20,B38="Yabancı Öğrenci Doktora Tez Danışmanlığı",25*C38,B38="Yabancı Öğrenci Yüksek Lisans Tez Danışmanlığı",15*C38,B38="Yurtdışında Gözlem ve Araştırma Faaliyeti",5*D38,B38="",0)</f>
        <v>0</v>
      </c>
    </row>
    <row r="39" spans="1:10" ht="37.5" customHeight="1">
      <c r="A39" s="78">
        <v>36</v>
      </c>
      <c r="B39" s="103"/>
      <c r="C39" s="103"/>
      <c r="D39" s="103"/>
      <c r="E39" s="103"/>
      <c r="F39" s="103"/>
      <c r="G39" s="71">
        <f t="shared" si="0"/>
        <v>0</v>
      </c>
      <c r="J39" s="95" cm="1">
        <f t="array" ref="J39">_xlfn.IFS(B39="YÖK ve TÜBA Ödülü",1000,B39="TÜBİTAK/TUSEB Ödülü",750,B39="Uluslararası Teşvik Ödülü",500,B39="Bakanlık Ödülleri",300,B39="GEBİP Ödülü",500,B39="Uluslararası Kongre Başkanlığı",100,B39="Uluslararası Kongre Sekreterliği",20,B39="Diğer Uluslararası Projeler Yürütücü/Koordinatör",100,B39="Diğer Uluslararası Projeler Araştırmacı",20,B39="Yabancı Öğrenci Doktora Tez Danışmanlığı",25*C39,B39="Yabancı Öğrenci Yüksek Lisans Tez Danışmanlığı",15*C39,B39="Yurtdışında Gözlem ve Araştırma Faaliyeti",5*D39,B39="",0)</f>
        <v>0</v>
      </c>
    </row>
    <row r="40" spans="1:10" ht="37.5" customHeight="1">
      <c r="A40" s="102">
        <v>37</v>
      </c>
      <c r="B40" s="103"/>
      <c r="C40" s="103"/>
      <c r="D40" s="103"/>
      <c r="E40" s="103"/>
      <c r="F40" s="103"/>
      <c r="G40" s="71">
        <f t="shared" si="0"/>
        <v>0</v>
      </c>
      <c r="J40" s="95" cm="1">
        <f t="array" ref="J40">_xlfn.IFS(B40="YÖK ve TÜBA Ödülü",1000,B40="TÜBİTAK/TUSEB Ödülü",750,B40="Uluslararası Teşvik Ödülü",500,B40="Bakanlık Ödülleri",300,B40="GEBİP Ödülü",500,B40="Uluslararası Kongre Başkanlığı",100,B40="Uluslararası Kongre Sekreterliği",20,B40="Diğer Uluslararası Projeler Yürütücü/Koordinatör",100,B40="Diğer Uluslararası Projeler Araştırmacı",20,B40="Yabancı Öğrenci Doktora Tez Danışmanlığı",25*C40,B40="Yabancı Öğrenci Yüksek Lisans Tez Danışmanlığı",15*C40,B40="Yurtdışında Gözlem ve Araştırma Faaliyeti",5*D40,B40="",0)</f>
        <v>0</v>
      </c>
    </row>
    <row r="41" spans="1:10" ht="37.5" customHeight="1">
      <c r="A41" s="78">
        <v>38</v>
      </c>
      <c r="B41" s="103"/>
      <c r="C41" s="103"/>
      <c r="D41" s="103"/>
      <c r="E41" s="103"/>
      <c r="F41" s="103"/>
      <c r="G41" s="71">
        <f t="shared" si="0"/>
        <v>0</v>
      </c>
      <c r="J41" s="95" cm="1">
        <f t="array" ref="J41">_xlfn.IFS(B41="YÖK ve TÜBA Ödülü",1000,B41="TÜBİTAK/TUSEB Ödülü",750,B41="Uluslararası Teşvik Ödülü",500,B41="Bakanlık Ödülleri",300,B41="GEBİP Ödülü",500,B41="Uluslararası Kongre Başkanlığı",100,B41="Uluslararası Kongre Sekreterliği",20,B41="Diğer Uluslararası Projeler Yürütücü/Koordinatör",100,B41="Diğer Uluslararası Projeler Araştırmacı",20,B41="Yabancı Öğrenci Doktora Tez Danışmanlığı",25*C41,B41="Yabancı Öğrenci Yüksek Lisans Tez Danışmanlığı",15*C41,B41="Yurtdışında Gözlem ve Araştırma Faaliyeti",5*D41,B41="",0)</f>
        <v>0</v>
      </c>
    </row>
    <row r="42" spans="1:10" ht="37.5" customHeight="1">
      <c r="A42" s="102">
        <v>39</v>
      </c>
      <c r="B42" s="103"/>
      <c r="C42" s="103"/>
      <c r="D42" s="103"/>
      <c r="E42" s="103"/>
      <c r="F42" s="103"/>
      <c r="G42" s="71">
        <f t="shared" si="0"/>
        <v>0</v>
      </c>
      <c r="J42" s="95" cm="1">
        <f t="array" ref="J42">_xlfn.IFS(B42="YÖK ve TÜBA Ödülü",1000,B42="TÜBİTAK/TUSEB Ödülü",750,B42="Uluslararası Teşvik Ödülü",500,B42="Bakanlık Ödülleri",300,B42="GEBİP Ödülü",500,B42="Uluslararası Kongre Başkanlığı",100,B42="Uluslararası Kongre Sekreterliği",20,B42="Diğer Uluslararası Projeler Yürütücü/Koordinatör",100,B42="Diğer Uluslararası Projeler Araştırmacı",20,B42="Yabancı Öğrenci Doktora Tez Danışmanlığı",25*C42,B42="Yabancı Öğrenci Yüksek Lisans Tez Danışmanlığı",15*C42,B42="Yurtdışında Gözlem ve Araştırma Faaliyeti",5*D42,B42="",0)</f>
        <v>0</v>
      </c>
    </row>
    <row r="43" spans="1:10" ht="37.5" customHeight="1">
      <c r="A43" s="78">
        <v>40</v>
      </c>
      <c r="B43" s="103"/>
      <c r="C43" s="103"/>
      <c r="D43" s="103"/>
      <c r="E43" s="103"/>
      <c r="F43" s="103"/>
      <c r="G43" s="71">
        <f t="shared" si="0"/>
        <v>0</v>
      </c>
      <c r="J43" s="95" cm="1">
        <f t="array" ref="J43">_xlfn.IFS(B43="YÖK ve TÜBA Ödülü",1000,B43="TÜBİTAK/TUSEB Ödülü",750,B43="Uluslararası Teşvik Ödülü",500,B43="Bakanlık Ödülleri",300,B43="GEBİP Ödülü",500,B43="Uluslararası Kongre Başkanlığı",100,B43="Uluslararası Kongre Sekreterliği",20,B43="Diğer Uluslararası Projeler Yürütücü/Koordinatör",100,B43="Diğer Uluslararası Projeler Araştırmacı",20,B43="Yabancı Öğrenci Doktora Tez Danışmanlığı",25*C43,B43="Yabancı Öğrenci Yüksek Lisans Tez Danışmanlığı",15*C43,B43="Yurtdışında Gözlem ve Araştırma Faaliyeti",5*D43,B43="",0)</f>
        <v>0</v>
      </c>
    </row>
    <row r="44" spans="1:10" ht="37.5" customHeight="1">
      <c r="A44" s="102">
        <v>41</v>
      </c>
      <c r="B44" s="103"/>
      <c r="C44" s="103"/>
      <c r="D44" s="103"/>
      <c r="E44" s="103"/>
      <c r="F44" s="103"/>
      <c r="G44" s="71">
        <f t="shared" si="0"/>
        <v>0</v>
      </c>
      <c r="J44" s="95" cm="1">
        <f t="array" ref="J44">_xlfn.IFS(B44="YÖK ve TÜBA Ödülü",1000,B44="TÜBİTAK/TUSEB Ödülü",750,B44="Uluslararası Teşvik Ödülü",500,B44="Bakanlık Ödülleri",300,B44="GEBİP Ödülü",500,B44="Uluslararası Kongre Başkanlığı",100,B44="Uluslararası Kongre Sekreterliği",20,B44="Diğer Uluslararası Projeler Yürütücü/Koordinatör",100,B44="Diğer Uluslararası Projeler Araştırmacı",20,B44="Yabancı Öğrenci Doktora Tez Danışmanlığı",25*C44,B44="Yabancı Öğrenci Yüksek Lisans Tez Danışmanlığı",15*C44,B44="Yurtdışında Gözlem ve Araştırma Faaliyeti",5*D44,B44="",0)</f>
        <v>0</v>
      </c>
    </row>
    <row r="45" spans="1:10" ht="37.5" customHeight="1">
      <c r="A45" s="78">
        <v>42</v>
      </c>
      <c r="B45" s="103"/>
      <c r="C45" s="103"/>
      <c r="D45" s="103"/>
      <c r="E45" s="103"/>
      <c r="F45" s="103"/>
      <c r="G45" s="71">
        <f t="shared" si="0"/>
        <v>0</v>
      </c>
      <c r="J45" s="95" cm="1">
        <f t="array" ref="J45">_xlfn.IFS(B45="YÖK ve TÜBA Ödülü",1000,B45="TÜBİTAK/TUSEB Ödülü",750,B45="Uluslararası Teşvik Ödülü",500,B45="Bakanlık Ödülleri",300,B45="GEBİP Ödülü",500,B45="Uluslararası Kongre Başkanlığı",100,B45="Uluslararası Kongre Sekreterliği",20,B45="Diğer Uluslararası Projeler Yürütücü/Koordinatör",100,B45="Diğer Uluslararası Projeler Araştırmacı",20,B45="Yabancı Öğrenci Doktora Tez Danışmanlığı",25*C45,B45="Yabancı Öğrenci Yüksek Lisans Tez Danışmanlığı",15*C45,B45="Yurtdışında Gözlem ve Araştırma Faaliyeti",5*D45,B45="",0)</f>
        <v>0</v>
      </c>
    </row>
    <row r="46" spans="1:10" ht="37.5" customHeight="1">
      <c r="A46" s="102">
        <v>43</v>
      </c>
      <c r="B46" s="103"/>
      <c r="C46" s="103"/>
      <c r="D46" s="103"/>
      <c r="E46" s="103"/>
      <c r="F46" s="103"/>
      <c r="G46" s="71">
        <f t="shared" si="0"/>
        <v>0</v>
      </c>
      <c r="J46" s="95" cm="1">
        <f t="array" ref="J46">_xlfn.IFS(B46="YÖK ve TÜBA Ödülü",1000,B46="TÜBİTAK/TUSEB Ödülü",750,B46="Uluslararası Teşvik Ödülü",500,B46="Bakanlık Ödülleri",300,B46="GEBİP Ödülü",500,B46="Uluslararası Kongre Başkanlığı",100,B46="Uluslararası Kongre Sekreterliği",20,B46="Diğer Uluslararası Projeler Yürütücü/Koordinatör",100,B46="Diğer Uluslararası Projeler Araştırmacı",20,B46="Yabancı Öğrenci Doktora Tez Danışmanlığı",25*C46,B46="Yabancı Öğrenci Yüksek Lisans Tez Danışmanlığı",15*C46,B46="Yurtdışında Gözlem ve Araştırma Faaliyeti",5*D46,B46="",0)</f>
        <v>0</v>
      </c>
    </row>
    <row r="47" spans="1:10" ht="37.5" customHeight="1">
      <c r="A47" s="78">
        <v>44</v>
      </c>
      <c r="B47" s="103"/>
      <c r="C47" s="103"/>
      <c r="D47" s="103"/>
      <c r="E47" s="103"/>
      <c r="F47" s="103"/>
      <c r="G47" s="71">
        <f t="shared" si="0"/>
        <v>0</v>
      </c>
      <c r="J47" s="95" cm="1">
        <f t="array" ref="J47">_xlfn.IFS(B47="YÖK ve TÜBA Ödülü",1000,B47="TÜBİTAK/TUSEB Ödülü",750,B47="Uluslararası Teşvik Ödülü",500,B47="Bakanlık Ödülleri",300,B47="GEBİP Ödülü",500,B47="Uluslararası Kongre Başkanlığı",100,B47="Uluslararası Kongre Sekreterliği",20,B47="Diğer Uluslararası Projeler Yürütücü/Koordinatör",100,B47="Diğer Uluslararası Projeler Araştırmacı",20,B47="Yabancı Öğrenci Doktora Tez Danışmanlığı",25*C47,B47="Yabancı Öğrenci Yüksek Lisans Tez Danışmanlığı",15*C47,B47="Yurtdışında Gözlem ve Araştırma Faaliyeti",5*D47,B47="",0)</f>
        <v>0</v>
      </c>
    </row>
    <row r="48" spans="1:10" ht="37.5" customHeight="1">
      <c r="A48" s="102">
        <v>45</v>
      </c>
      <c r="B48" s="103"/>
      <c r="C48" s="103"/>
      <c r="D48" s="103"/>
      <c r="E48" s="103"/>
      <c r="F48" s="103"/>
      <c r="G48" s="71">
        <f t="shared" si="0"/>
        <v>0</v>
      </c>
      <c r="J48" s="95" cm="1">
        <f t="array" ref="J48">_xlfn.IFS(B48="YÖK ve TÜBA Ödülü",1000,B48="TÜBİTAK/TUSEB Ödülü",750,B48="Uluslararası Teşvik Ödülü",500,B48="Bakanlık Ödülleri",300,B48="GEBİP Ödülü",500,B48="Uluslararası Kongre Başkanlığı",100,B48="Uluslararası Kongre Sekreterliği",20,B48="Diğer Uluslararası Projeler Yürütücü/Koordinatör",100,B48="Diğer Uluslararası Projeler Araştırmacı",20,B48="Yabancı Öğrenci Doktora Tez Danışmanlığı",25*C48,B48="Yabancı Öğrenci Yüksek Lisans Tez Danışmanlığı",15*C48,B48="Yurtdışında Gözlem ve Araştırma Faaliyeti",5*D48,B48="",0)</f>
        <v>0</v>
      </c>
    </row>
    <row r="49" spans="1:10" ht="37.5" customHeight="1">
      <c r="A49" s="78">
        <v>46</v>
      </c>
      <c r="B49" s="103"/>
      <c r="C49" s="103"/>
      <c r="D49" s="103"/>
      <c r="E49" s="103"/>
      <c r="F49" s="103"/>
      <c r="G49" s="71">
        <f t="shared" si="0"/>
        <v>0</v>
      </c>
      <c r="J49" s="95" cm="1">
        <f t="array" ref="J49">_xlfn.IFS(B49="YÖK ve TÜBA Ödülü",1000,B49="TÜBİTAK/TUSEB Ödülü",750,B49="Uluslararası Teşvik Ödülü",500,B49="Bakanlık Ödülleri",300,B49="GEBİP Ödülü",500,B49="Uluslararası Kongre Başkanlığı",100,B49="Uluslararası Kongre Sekreterliği",20,B49="Diğer Uluslararası Projeler Yürütücü/Koordinatör",100,B49="Diğer Uluslararası Projeler Araştırmacı",20,B49="Yabancı Öğrenci Doktora Tez Danışmanlığı",25*C49,B49="Yabancı Öğrenci Yüksek Lisans Tez Danışmanlığı",15*C49,B49="Yurtdışında Gözlem ve Araştırma Faaliyeti",5*D49,B49="",0)</f>
        <v>0</v>
      </c>
    </row>
    <row r="50" spans="1:10" ht="37.5" customHeight="1">
      <c r="A50" s="102">
        <v>47</v>
      </c>
      <c r="B50" s="103"/>
      <c r="C50" s="103"/>
      <c r="D50" s="103"/>
      <c r="E50" s="103"/>
      <c r="F50" s="103"/>
      <c r="G50" s="71">
        <f t="shared" si="0"/>
        <v>0</v>
      </c>
      <c r="J50" s="95" cm="1">
        <f t="array" ref="J50">_xlfn.IFS(B50="YÖK ve TÜBA Ödülü",1000,B50="TÜBİTAK/TUSEB Ödülü",750,B50="Uluslararası Teşvik Ödülü",500,B50="Bakanlık Ödülleri",300,B50="GEBİP Ödülü",500,B50="Uluslararası Kongre Başkanlığı",100,B50="Uluslararası Kongre Sekreterliği",20,B50="Diğer Uluslararası Projeler Yürütücü/Koordinatör",100,B50="Diğer Uluslararası Projeler Araştırmacı",20,B50="Yabancı Öğrenci Doktora Tez Danışmanlığı",25*C50,B50="Yabancı Öğrenci Yüksek Lisans Tez Danışmanlığı",15*C50,B50="Yurtdışında Gözlem ve Araştırma Faaliyeti",5*D50,B50="",0)</f>
        <v>0</v>
      </c>
    </row>
    <row r="51" spans="1:10" ht="37.5" customHeight="1">
      <c r="A51" s="102">
        <v>48</v>
      </c>
      <c r="B51" s="103"/>
      <c r="C51" s="103"/>
      <c r="D51" s="103"/>
      <c r="E51" s="103"/>
      <c r="F51" s="103"/>
      <c r="G51" s="71">
        <f t="shared" si="0"/>
        <v>0</v>
      </c>
      <c r="J51" s="95" cm="1">
        <f t="array" ref="J51">_xlfn.IFS(B51="YÖK ve TÜBA Ödülü",1000,B51="TÜBİTAK/TUSEB Ödülü",750,B51="Uluslararası Teşvik Ödülü",500,B51="Bakanlık Ödülleri",300,B51="GEBİP Ödülü",500,B51="Uluslararası Kongre Başkanlığı",100,B51="Uluslararası Kongre Sekreterliği",20,B51="Diğer Uluslararası Projeler Yürütücü/Koordinatör",100,B51="Diğer Uluslararası Projeler Araştırmacı",20,B51="Yabancı Öğrenci Doktora Tez Danışmanlığı",25*C51,B51="Yabancı Öğrenci Yüksek Lisans Tez Danışmanlığı",15*C51,B51="Yurtdışında Gözlem ve Araştırma Faaliyeti",5*D51,B51="",0)</f>
        <v>0</v>
      </c>
    </row>
    <row r="52" spans="1:10" ht="37.5" customHeight="1">
      <c r="A52" s="78">
        <v>49</v>
      </c>
      <c r="B52" s="103"/>
      <c r="C52" s="103"/>
      <c r="D52" s="103"/>
      <c r="E52" s="103"/>
      <c r="F52" s="103"/>
      <c r="G52" s="71">
        <f t="shared" si="0"/>
        <v>0</v>
      </c>
      <c r="J52" s="95" cm="1">
        <f t="array" ref="J52">_xlfn.IFS(B52="YÖK ve TÜBA Ödülü",1000,B52="TÜBİTAK/TUSEB Ödülü",750,B52="Uluslararası Teşvik Ödülü",500,B52="Bakanlık Ödülleri",300,B52="GEBİP Ödülü",500,B52="Uluslararası Kongre Başkanlığı",100,B52="Uluslararası Kongre Sekreterliği",20,B52="Diğer Uluslararası Projeler Yürütücü/Koordinatör",100,B52="Diğer Uluslararası Projeler Araştırmacı",20,B52="Yabancı Öğrenci Doktora Tez Danışmanlığı",25*C52,B52="Yabancı Öğrenci Yüksek Lisans Tez Danışmanlığı",15*C52,B52="Yurtdışında Gözlem ve Araştırma Faaliyeti",5*D52,B52="",0)</f>
        <v>0</v>
      </c>
    </row>
    <row r="53" spans="1:10" ht="37.5" customHeight="1">
      <c r="A53" s="102">
        <v>50</v>
      </c>
      <c r="B53" s="103"/>
      <c r="C53" s="103"/>
      <c r="D53" s="103"/>
      <c r="E53" s="103"/>
      <c r="F53" s="103"/>
      <c r="G53" s="71">
        <f t="shared" si="0"/>
        <v>0</v>
      </c>
      <c r="J53" s="95" cm="1">
        <f t="array" ref="J53">_xlfn.IFS(B53="YÖK ve TÜBA Ödülü",1000,B53="TÜBİTAK/TUSEB Ödülü",750,B53="Uluslararası Teşvik Ödülü",500,B53="Bakanlık Ödülleri",300,B53="GEBİP Ödülü",500,B53="Uluslararası Kongre Başkanlığı",100,B53="Uluslararası Kongre Sekreterliği",20,B53="Diğer Uluslararası Projeler Yürütücü/Koordinatör",100,B53="Diğer Uluslararası Projeler Araştırmacı",20,B53="Yabancı Öğrenci Doktora Tez Danışmanlığı",25*C53,B53="Yabancı Öğrenci Yüksek Lisans Tez Danışmanlığı",15*C53,B53="Yurtdışında Gözlem ve Araştırma Faaliyeti",5*D53,B53="",0)</f>
        <v>0</v>
      </c>
    </row>
    <row r="54" spans="1:10" ht="37.5" customHeight="1">
      <c r="A54" s="102">
        <v>51</v>
      </c>
      <c r="B54" s="103"/>
      <c r="C54" s="103"/>
      <c r="D54" s="103"/>
      <c r="E54" s="103"/>
      <c r="F54" s="103"/>
      <c r="G54" s="71">
        <f t="shared" si="0"/>
        <v>0</v>
      </c>
      <c r="J54" s="95" cm="1">
        <f t="array" ref="J54">_xlfn.IFS(B54="YÖK ve TÜBA Ödülü",1000,B54="TÜBİTAK/TUSEB Ödülü",750,B54="Uluslararası Teşvik Ödülü",500,B54="Bakanlık Ödülleri",300,B54="GEBİP Ödülü",500,B54="Uluslararası Kongre Başkanlığı",100,B54="Uluslararası Kongre Sekreterliği",20,B54="Diğer Uluslararası Projeler Yürütücü/Koordinatör",100,B54="Diğer Uluslararası Projeler Araştırmacı",20,B54="Yabancı Öğrenci Doktora Tez Danışmanlığı",25*C54,B54="Yabancı Öğrenci Yüksek Lisans Tez Danışmanlığı",15*C54,B54="Yurtdışında Gözlem ve Araştırma Faaliyeti",5*D54,B54="",0)</f>
        <v>0</v>
      </c>
    </row>
    <row r="55" spans="1:10" ht="37.5" customHeight="1">
      <c r="A55" s="78">
        <v>52</v>
      </c>
      <c r="B55" s="103"/>
      <c r="C55" s="103"/>
      <c r="D55" s="103"/>
      <c r="E55" s="103"/>
      <c r="F55" s="103"/>
      <c r="G55" s="71">
        <f t="shared" si="0"/>
        <v>0</v>
      </c>
      <c r="J55" s="95" cm="1">
        <f t="array" ref="J55">_xlfn.IFS(B55="YÖK ve TÜBA Ödülü",1000,B55="TÜBİTAK/TUSEB Ödülü",750,B55="Uluslararası Teşvik Ödülü",500,B55="Bakanlık Ödülleri",300,B55="GEBİP Ödülü",500,B55="Uluslararası Kongre Başkanlığı",100,B55="Uluslararası Kongre Sekreterliği",20,B55="Diğer Uluslararası Projeler Yürütücü/Koordinatör",100,B55="Diğer Uluslararası Projeler Araştırmacı",20,B55="Yabancı Öğrenci Doktora Tez Danışmanlığı",25*C55,B55="Yabancı Öğrenci Yüksek Lisans Tez Danışmanlığı",15*C55,B55="Yurtdışında Gözlem ve Araştırma Faaliyeti",5*D55,B55="",0)</f>
        <v>0</v>
      </c>
    </row>
    <row r="56" spans="1:10" ht="37.5" customHeight="1">
      <c r="A56" s="102">
        <v>53</v>
      </c>
      <c r="B56" s="103"/>
      <c r="C56" s="103"/>
      <c r="D56" s="103"/>
      <c r="E56" s="103"/>
      <c r="F56" s="103"/>
      <c r="G56" s="71">
        <f t="shared" si="0"/>
        <v>0</v>
      </c>
      <c r="J56" s="95" cm="1">
        <f t="array" ref="J56">_xlfn.IFS(B56="YÖK ve TÜBA Ödülü",1000,B56="TÜBİTAK/TUSEB Ödülü",750,B56="Uluslararası Teşvik Ödülü",500,B56="Bakanlık Ödülleri",300,B56="GEBİP Ödülü",500,B56="Uluslararası Kongre Başkanlığı",100,B56="Uluslararası Kongre Sekreterliği",20,B56="Diğer Uluslararası Projeler Yürütücü/Koordinatör",100,B56="Diğer Uluslararası Projeler Araştırmacı",20,B56="Yabancı Öğrenci Doktora Tez Danışmanlığı",25*C56,B56="Yabancı Öğrenci Yüksek Lisans Tez Danışmanlığı",15*C56,B56="Yurtdışında Gözlem ve Araştırma Faaliyeti",5*D56,B56="",0)</f>
        <v>0</v>
      </c>
    </row>
    <row r="57" spans="1:10" ht="37.5" customHeight="1">
      <c r="A57" s="102">
        <v>54</v>
      </c>
      <c r="B57" s="103"/>
      <c r="C57" s="103"/>
      <c r="D57" s="103"/>
      <c r="E57" s="103"/>
      <c r="F57" s="103"/>
      <c r="G57" s="71">
        <f t="shared" si="0"/>
        <v>0</v>
      </c>
      <c r="J57" s="95" cm="1">
        <f t="array" ref="J57">_xlfn.IFS(B57="YÖK ve TÜBA Ödülü",1000,B57="TÜBİTAK/TUSEB Ödülü",750,B57="Uluslararası Teşvik Ödülü",500,B57="Bakanlık Ödülleri",300,B57="GEBİP Ödülü",500,B57="Uluslararası Kongre Başkanlığı",100,B57="Uluslararası Kongre Sekreterliği",20,B57="Diğer Uluslararası Projeler Yürütücü/Koordinatör",100,B57="Diğer Uluslararası Projeler Araştırmacı",20,B57="Yabancı Öğrenci Doktora Tez Danışmanlığı",25*C57,B57="Yabancı Öğrenci Yüksek Lisans Tez Danışmanlığı",15*C57,B57="Yurtdışında Gözlem ve Araştırma Faaliyeti",5*D57,B57="",0)</f>
        <v>0</v>
      </c>
    </row>
    <row r="58" spans="1:10" ht="37.5" customHeight="1">
      <c r="A58" s="78">
        <v>55</v>
      </c>
      <c r="B58" s="103"/>
      <c r="C58" s="103"/>
      <c r="D58" s="103"/>
      <c r="E58" s="103"/>
      <c r="F58" s="103"/>
      <c r="G58" s="71">
        <f t="shared" si="0"/>
        <v>0</v>
      </c>
      <c r="J58" s="95" cm="1">
        <f t="array" ref="J58">_xlfn.IFS(B58="YÖK ve TÜBA Ödülü",1000,B58="TÜBİTAK/TUSEB Ödülü",750,B58="Uluslararası Teşvik Ödülü",500,B58="Bakanlık Ödülleri",300,B58="GEBİP Ödülü",500,B58="Uluslararası Kongre Başkanlığı",100,B58="Uluslararası Kongre Sekreterliği",20,B58="Diğer Uluslararası Projeler Yürütücü/Koordinatör",100,B58="Diğer Uluslararası Projeler Araştırmacı",20,B58="Yabancı Öğrenci Doktora Tez Danışmanlığı",25*C58,B58="Yabancı Öğrenci Yüksek Lisans Tez Danışmanlığı",15*C58,B58="Yurtdışında Gözlem ve Araştırma Faaliyeti",5*D58,B58="",0)</f>
        <v>0</v>
      </c>
    </row>
    <row r="59" spans="1:10" ht="37.5" customHeight="1">
      <c r="A59" s="102">
        <v>56</v>
      </c>
      <c r="B59" s="103"/>
      <c r="C59" s="103"/>
      <c r="D59" s="103"/>
      <c r="E59" s="103"/>
      <c r="F59" s="103"/>
      <c r="G59" s="71">
        <f t="shared" si="0"/>
        <v>0</v>
      </c>
      <c r="J59" s="95" cm="1">
        <f t="array" ref="J59">_xlfn.IFS(B59="YÖK ve TÜBA Ödülü",1000,B59="TÜBİTAK/TUSEB Ödülü",750,B59="Uluslararası Teşvik Ödülü",500,B59="Bakanlık Ödülleri",300,B59="GEBİP Ödülü",500,B59="Uluslararası Kongre Başkanlığı",100,B59="Uluslararası Kongre Sekreterliği",20,B59="Diğer Uluslararası Projeler Yürütücü/Koordinatör",100,B59="Diğer Uluslararası Projeler Araştırmacı",20,B59="Yabancı Öğrenci Doktora Tez Danışmanlığı",25*C59,B59="Yabancı Öğrenci Yüksek Lisans Tez Danışmanlığı",15*C59,B59="Yurtdışında Gözlem ve Araştırma Faaliyeti",5*D59,B59="",0)</f>
        <v>0</v>
      </c>
    </row>
    <row r="60" spans="1:10" ht="37.5" customHeight="1">
      <c r="A60" s="102">
        <v>57</v>
      </c>
      <c r="B60" s="103"/>
      <c r="C60" s="103"/>
      <c r="D60" s="103"/>
      <c r="E60" s="103"/>
      <c r="F60" s="103"/>
      <c r="G60" s="71">
        <f t="shared" si="0"/>
        <v>0</v>
      </c>
      <c r="J60" s="95" cm="1">
        <f t="array" ref="J60">_xlfn.IFS(B60="YÖK ve TÜBA Ödülü",1000,B60="TÜBİTAK/TUSEB Ödülü",750,B60="Uluslararası Teşvik Ödülü",500,B60="Bakanlık Ödülleri",300,B60="GEBİP Ödülü",500,B60="Uluslararası Kongre Başkanlığı",100,B60="Uluslararası Kongre Sekreterliği",20,B60="Diğer Uluslararası Projeler Yürütücü/Koordinatör",100,B60="Diğer Uluslararası Projeler Araştırmacı",20,B60="Yabancı Öğrenci Doktora Tez Danışmanlığı",25*C60,B60="Yabancı Öğrenci Yüksek Lisans Tez Danışmanlığı",15*C60,B60="Yurtdışında Gözlem ve Araştırma Faaliyeti",5*D60,B60="",0)</f>
        <v>0</v>
      </c>
    </row>
    <row r="61" spans="1:10" ht="37.5" customHeight="1">
      <c r="A61" s="78">
        <v>58</v>
      </c>
      <c r="B61" s="103"/>
      <c r="C61" s="103"/>
      <c r="D61" s="103"/>
      <c r="E61" s="103"/>
      <c r="F61" s="103"/>
      <c r="G61" s="71">
        <f t="shared" si="0"/>
        <v>0</v>
      </c>
      <c r="J61" s="95" cm="1">
        <f t="array" ref="J61">_xlfn.IFS(B61="YÖK ve TÜBA Ödülü",1000,B61="TÜBİTAK/TUSEB Ödülü",750,B61="Uluslararası Teşvik Ödülü",500,B61="Bakanlık Ödülleri",300,B61="GEBİP Ödülü",500,B61="Uluslararası Kongre Başkanlığı",100,B61="Uluslararası Kongre Sekreterliği",20,B61="Diğer Uluslararası Projeler Yürütücü/Koordinatör",100,B61="Diğer Uluslararası Projeler Araştırmacı",20,B61="Yabancı Öğrenci Doktora Tez Danışmanlığı",25*C61,B61="Yabancı Öğrenci Yüksek Lisans Tez Danışmanlığı",15*C61,B61="Yurtdışında Gözlem ve Araştırma Faaliyeti",5*D61,B61="",0)</f>
        <v>0</v>
      </c>
    </row>
    <row r="62" spans="1:10" ht="37.5" customHeight="1">
      <c r="A62" s="102">
        <v>59</v>
      </c>
      <c r="B62" s="103"/>
      <c r="C62" s="103"/>
      <c r="D62" s="103"/>
      <c r="E62" s="103"/>
      <c r="F62" s="103"/>
      <c r="G62" s="71">
        <f t="shared" si="0"/>
        <v>0</v>
      </c>
      <c r="J62" s="95" cm="1">
        <f t="array" ref="J62">_xlfn.IFS(B62="YÖK ve TÜBA Ödülü",1000,B62="TÜBİTAK/TUSEB Ödülü",750,B62="Uluslararası Teşvik Ödülü",500,B62="Bakanlık Ödülleri",300,B62="GEBİP Ödülü",500,B62="Uluslararası Kongre Başkanlığı",100,B62="Uluslararası Kongre Sekreterliği",20,B62="Diğer Uluslararası Projeler Yürütücü/Koordinatör",100,B62="Diğer Uluslararası Projeler Araştırmacı",20,B62="Yabancı Öğrenci Doktora Tez Danışmanlığı",25*C62,B62="Yabancı Öğrenci Yüksek Lisans Tez Danışmanlığı",15*C62,B62="Yurtdışında Gözlem ve Araştırma Faaliyeti",5*D62,B62="",0)</f>
        <v>0</v>
      </c>
    </row>
    <row r="63" spans="1:10" ht="37.5" customHeight="1">
      <c r="A63" s="102">
        <v>60</v>
      </c>
      <c r="B63" s="103"/>
      <c r="C63" s="103"/>
      <c r="D63" s="103"/>
      <c r="E63" s="103"/>
      <c r="F63" s="103"/>
      <c r="G63" s="71">
        <f t="shared" si="0"/>
        <v>0</v>
      </c>
      <c r="J63" s="95" cm="1">
        <f t="array" ref="J63">_xlfn.IFS(B63="YÖK ve TÜBA Ödülü",1000,B63="TÜBİTAK/TUSEB Ödülü",750,B63="Uluslararası Teşvik Ödülü",500,B63="Bakanlık Ödülleri",300,B63="GEBİP Ödülü",500,B63="Uluslararası Kongre Başkanlığı",100,B63="Uluslararası Kongre Sekreterliği",20,B63="Diğer Uluslararası Projeler Yürütücü/Koordinatör",100,B63="Diğer Uluslararası Projeler Araştırmacı",20,B63="Yabancı Öğrenci Doktora Tez Danışmanlığı",25*C63,B63="Yabancı Öğrenci Yüksek Lisans Tez Danışmanlığı",15*C63,B63="Yurtdışında Gözlem ve Araştırma Faaliyeti",5*D63,B63="",0)</f>
        <v>0</v>
      </c>
    </row>
    <row r="64" spans="1:10" ht="37.5" customHeight="1">
      <c r="A64" s="78">
        <v>61</v>
      </c>
      <c r="B64" s="103"/>
      <c r="C64" s="103"/>
      <c r="D64" s="103"/>
      <c r="E64" s="103"/>
      <c r="F64" s="103"/>
      <c r="G64" s="71">
        <f t="shared" si="0"/>
        <v>0</v>
      </c>
      <c r="J64" s="95" cm="1">
        <f t="array" ref="J64">_xlfn.IFS(B64="YÖK ve TÜBA Ödülü",1000,B64="TÜBİTAK/TUSEB Ödülü",750,B64="Uluslararası Teşvik Ödülü",500,B64="Bakanlık Ödülleri",300,B64="GEBİP Ödülü",500,B64="Uluslararası Kongre Başkanlığı",100,B64="Uluslararası Kongre Sekreterliği",20,B64="Diğer Uluslararası Projeler Yürütücü/Koordinatör",100,B64="Diğer Uluslararası Projeler Araştırmacı",20,B64="Yabancı Öğrenci Doktora Tez Danışmanlığı",25*C64,B64="Yabancı Öğrenci Yüksek Lisans Tez Danışmanlığı",15*C64,B64="Yurtdışında Gözlem ve Araştırma Faaliyeti",5*D64,B64="",0)</f>
        <v>0</v>
      </c>
    </row>
    <row r="65" spans="1:10" ht="37.5" customHeight="1">
      <c r="A65" s="102">
        <v>62</v>
      </c>
      <c r="B65" s="103"/>
      <c r="C65" s="103"/>
      <c r="D65" s="103"/>
      <c r="E65" s="103"/>
      <c r="F65" s="103"/>
      <c r="G65" s="71">
        <f t="shared" si="0"/>
        <v>0</v>
      </c>
      <c r="J65" s="95" cm="1">
        <f t="array" ref="J65">_xlfn.IFS(B65="YÖK ve TÜBA Ödülü",1000,B65="TÜBİTAK/TUSEB Ödülü",750,B65="Uluslararası Teşvik Ödülü",500,B65="Bakanlık Ödülleri",300,B65="GEBİP Ödülü",500,B65="Uluslararası Kongre Başkanlığı",100,B65="Uluslararası Kongre Sekreterliği",20,B65="Diğer Uluslararası Projeler Yürütücü/Koordinatör",100,B65="Diğer Uluslararası Projeler Araştırmacı",20,B65="Yabancı Öğrenci Doktora Tez Danışmanlığı",25*C65,B65="Yabancı Öğrenci Yüksek Lisans Tez Danışmanlığı",15*C65,B65="Yurtdışında Gözlem ve Araştırma Faaliyeti",5*D65,B65="",0)</f>
        <v>0</v>
      </c>
    </row>
    <row r="66" spans="1:10" ht="37.5" customHeight="1">
      <c r="A66" s="102">
        <v>63</v>
      </c>
      <c r="B66" s="103"/>
      <c r="C66" s="103"/>
      <c r="D66" s="103"/>
      <c r="E66" s="103"/>
      <c r="F66" s="103"/>
      <c r="G66" s="71">
        <f t="shared" si="0"/>
        <v>0</v>
      </c>
      <c r="J66" s="95" cm="1">
        <f t="array" ref="J66">_xlfn.IFS(B66="YÖK ve TÜBA Ödülü",1000,B66="TÜBİTAK/TUSEB Ödülü",750,B66="Uluslararası Teşvik Ödülü",500,B66="Bakanlık Ödülleri",300,B66="GEBİP Ödülü",500,B66="Uluslararası Kongre Başkanlığı",100,B66="Uluslararası Kongre Sekreterliği",20,B66="Diğer Uluslararası Projeler Yürütücü/Koordinatör",100,B66="Diğer Uluslararası Projeler Araştırmacı",20,B66="Yabancı Öğrenci Doktora Tez Danışmanlığı",25*C66,B66="Yabancı Öğrenci Yüksek Lisans Tez Danışmanlığı",15*C66,B66="Yurtdışında Gözlem ve Araştırma Faaliyeti",5*D66,B66="",0)</f>
        <v>0</v>
      </c>
    </row>
    <row r="67" spans="1:10" ht="37.5" customHeight="1">
      <c r="A67" s="78">
        <v>64</v>
      </c>
      <c r="B67" s="103"/>
      <c r="C67" s="103"/>
      <c r="D67" s="103"/>
      <c r="E67" s="103"/>
      <c r="F67" s="103"/>
      <c r="G67" s="71">
        <f t="shared" si="0"/>
        <v>0</v>
      </c>
      <c r="J67" s="95" cm="1">
        <f t="array" ref="J67">_xlfn.IFS(B67="YÖK ve TÜBA Ödülü",1000,B67="TÜBİTAK/TUSEB Ödülü",750,B67="Uluslararası Teşvik Ödülü",500,B67="Bakanlık Ödülleri",300,B67="GEBİP Ödülü",500,B67="Uluslararası Kongre Başkanlığı",100,B67="Uluslararası Kongre Sekreterliği",20,B67="Diğer Uluslararası Projeler Yürütücü/Koordinatör",100,B67="Diğer Uluslararası Projeler Araştırmacı",20,B67="Yabancı Öğrenci Doktora Tez Danışmanlığı",25*C67,B67="Yabancı Öğrenci Yüksek Lisans Tez Danışmanlığı",15*C67,B67="Yurtdışında Gözlem ve Araştırma Faaliyeti",5*D67,B67="",0)</f>
        <v>0</v>
      </c>
    </row>
    <row r="68" spans="1:10" ht="37.5" customHeight="1">
      <c r="A68" s="102">
        <v>65</v>
      </c>
      <c r="B68" s="103"/>
      <c r="C68" s="103"/>
      <c r="D68" s="103"/>
      <c r="E68" s="103"/>
      <c r="F68" s="103"/>
      <c r="G68" s="71">
        <f t="shared" si="0"/>
        <v>0</v>
      </c>
      <c r="J68" s="95" cm="1">
        <f t="array" ref="J68">_xlfn.IFS(B68="YÖK ve TÜBA Ödülü",1000,B68="TÜBİTAK/TUSEB Ödülü",750,B68="Uluslararası Teşvik Ödülü",500,B68="Bakanlık Ödülleri",300,B68="GEBİP Ödülü",500,B68="Uluslararası Kongre Başkanlığı",100,B68="Uluslararası Kongre Sekreterliği",20,B68="Diğer Uluslararası Projeler Yürütücü/Koordinatör",100,B68="Diğer Uluslararası Projeler Araştırmacı",20,B68="Yabancı Öğrenci Doktora Tez Danışmanlığı",25*C68,B68="Yabancı Öğrenci Yüksek Lisans Tez Danışmanlığı",15*C68,B68="Yurtdışında Gözlem ve Araştırma Faaliyeti",5*D68,B68="",0)</f>
        <v>0</v>
      </c>
    </row>
    <row r="69" spans="1:10" ht="37.5" customHeight="1">
      <c r="A69" s="102">
        <v>66</v>
      </c>
      <c r="B69" s="103"/>
      <c r="C69" s="103"/>
      <c r="D69" s="103"/>
      <c r="E69" s="103"/>
      <c r="F69" s="103"/>
      <c r="G69" s="71">
        <f t="shared" ref="G69:G101" si="1">J69</f>
        <v>0</v>
      </c>
      <c r="J69" s="95" cm="1">
        <f t="array" ref="J69">_xlfn.IFS(B69="YÖK ve TÜBA Ödülü",1000,B69="TÜBİTAK/TUSEB Ödülü",750,B69="Uluslararası Teşvik Ödülü",500,B69="Bakanlık Ödülleri",300,B69="GEBİP Ödülü",500,B69="Uluslararası Kongre Başkanlığı",100,B69="Uluslararası Kongre Sekreterliği",20,B69="Diğer Uluslararası Projeler Yürütücü/Koordinatör",100,B69="Diğer Uluslararası Projeler Araştırmacı",20,B69="Yabancı Öğrenci Doktora Tez Danışmanlığı",25*C69,B69="Yabancı Öğrenci Yüksek Lisans Tez Danışmanlığı",15*C69,B69="Yurtdışında Gözlem ve Araştırma Faaliyeti",5*D69,B69="",0)</f>
        <v>0</v>
      </c>
    </row>
    <row r="70" spans="1:10" ht="37.5" customHeight="1">
      <c r="A70" s="78">
        <v>67</v>
      </c>
      <c r="B70" s="103"/>
      <c r="C70" s="103"/>
      <c r="D70" s="103"/>
      <c r="E70" s="103"/>
      <c r="F70" s="103"/>
      <c r="G70" s="71">
        <f t="shared" si="1"/>
        <v>0</v>
      </c>
      <c r="J70" s="95" cm="1">
        <f t="array" ref="J70">_xlfn.IFS(B70="YÖK ve TÜBA Ödülü",1000,B70="TÜBİTAK/TUSEB Ödülü",750,B70="Uluslararası Teşvik Ödülü",500,B70="Bakanlık Ödülleri",300,B70="GEBİP Ödülü",500,B70="Uluslararası Kongre Başkanlığı",100,B70="Uluslararası Kongre Sekreterliği",20,B70="Diğer Uluslararası Projeler Yürütücü/Koordinatör",100,B70="Diğer Uluslararası Projeler Araştırmacı",20,B70="Yabancı Öğrenci Doktora Tez Danışmanlığı",25*C70,B70="Yabancı Öğrenci Yüksek Lisans Tez Danışmanlığı",15*C70,B70="Yurtdışında Gözlem ve Araştırma Faaliyeti",5*D70,B70="",0)</f>
        <v>0</v>
      </c>
    </row>
    <row r="71" spans="1:10" ht="37.5" customHeight="1">
      <c r="A71" s="102">
        <v>68</v>
      </c>
      <c r="B71" s="103"/>
      <c r="C71" s="103"/>
      <c r="D71" s="103"/>
      <c r="E71" s="103"/>
      <c r="F71" s="103"/>
      <c r="G71" s="71">
        <f t="shared" si="1"/>
        <v>0</v>
      </c>
      <c r="J71" s="95" cm="1">
        <f t="array" ref="J71">_xlfn.IFS(B71="YÖK ve TÜBA Ödülü",1000,B71="TÜBİTAK/TUSEB Ödülü",750,B71="Uluslararası Teşvik Ödülü",500,B71="Bakanlık Ödülleri",300,B71="GEBİP Ödülü",500,B71="Uluslararası Kongre Başkanlığı",100,B71="Uluslararası Kongre Sekreterliği",20,B71="Diğer Uluslararası Projeler Yürütücü/Koordinatör",100,B71="Diğer Uluslararası Projeler Araştırmacı",20,B71="Yabancı Öğrenci Doktora Tez Danışmanlığı",25*C71,B71="Yabancı Öğrenci Yüksek Lisans Tez Danışmanlığı",15*C71,B71="Yurtdışında Gözlem ve Araştırma Faaliyeti",5*D71,B71="",0)</f>
        <v>0</v>
      </c>
    </row>
    <row r="72" spans="1:10" ht="37.5" customHeight="1">
      <c r="A72" s="102">
        <v>69</v>
      </c>
      <c r="B72" s="103"/>
      <c r="C72" s="103"/>
      <c r="D72" s="103"/>
      <c r="E72" s="103"/>
      <c r="F72" s="103"/>
      <c r="G72" s="71">
        <f t="shared" si="1"/>
        <v>0</v>
      </c>
      <c r="J72" s="95" cm="1">
        <f t="array" ref="J72">_xlfn.IFS(B72="YÖK ve TÜBA Ödülü",1000,B72="TÜBİTAK/TUSEB Ödülü",750,B72="Uluslararası Teşvik Ödülü",500,B72="Bakanlık Ödülleri",300,B72="GEBİP Ödülü",500,B72="Uluslararası Kongre Başkanlığı",100,B72="Uluslararası Kongre Sekreterliği",20,B72="Diğer Uluslararası Projeler Yürütücü/Koordinatör",100,B72="Diğer Uluslararası Projeler Araştırmacı",20,B72="Yabancı Öğrenci Doktora Tez Danışmanlığı",25*C72,B72="Yabancı Öğrenci Yüksek Lisans Tez Danışmanlığı",15*C72,B72="Yurtdışında Gözlem ve Araştırma Faaliyeti",5*D72,B72="",0)</f>
        <v>0</v>
      </c>
    </row>
    <row r="73" spans="1:10" ht="37.5" customHeight="1">
      <c r="A73" s="78">
        <v>70</v>
      </c>
      <c r="B73" s="103"/>
      <c r="C73" s="103"/>
      <c r="D73" s="103"/>
      <c r="E73" s="103"/>
      <c r="F73" s="103"/>
      <c r="G73" s="71">
        <f t="shared" si="1"/>
        <v>0</v>
      </c>
      <c r="J73" s="95" cm="1">
        <f t="array" ref="J73">_xlfn.IFS(B73="YÖK ve TÜBA Ödülü",1000,B73="TÜBİTAK/TUSEB Ödülü",750,B73="Uluslararası Teşvik Ödülü",500,B73="Bakanlık Ödülleri",300,B73="GEBİP Ödülü",500,B73="Uluslararası Kongre Başkanlığı",100,B73="Uluslararası Kongre Sekreterliği",20,B73="Diğer Uluslararası Projeler Yürütücü/Koordinatör",100,B73="Diğer Uluslararası Projeler Araştırmacı",20,B73="Yabancı Öğrenci Doktora Tez Danışmanlığı",25*C73,B73="Yabancı Öğrenci Yüksek Lisans Tez Danışmanlığı",15*C73,B73="Yurtdışında Gözlem ve Araştırma Faaliyeti",5*D73,B73="",0)</f>
        <v>0</v>
      </c>
    </row>
    <row r="74" spans="1:10" ht="37.5" customHeight="1">
      <c r="A74" s="102">
        <v>71</v>
      </c>
      <c r="B74" s="103"/>
      <c r="C74" s="103"/>
      <c r="D74" s="103"/>
      <c r="E74" s="103"/>
      <c r="F74" s="103"/>
      <c r="G74" s="71">
        <f t="shared" si="1"/>
        <v>0</v>
      </c>
      <c r="J74" s="95" cm="1">
        <f t="array" ref="J74">_xlfn.IFS(B74="YÖK ve TÜBA Ödülü",1000,B74="TÜBİTAK/TUSEB Ödülü",750,B74="Uluslararası Teşvik Ödülü",500,B74="Bakanlık Ödülleri",300,B74="GEBİP Ödülü",500,B74="Uluslararası Kongre Başkanlığı",100,B74="Uluslararası Kongre Sekreterliği",20,B74="Diğer Uluslararası Projeler Yürütücü/Koordinatör",100,B74="Diğer Uluslararası Projeler Araştırmacı",20,B74="Yabancı Öğrenci Doktora Tez Danışmanlığı",25*C74,B74="Yabancı Öğrenci Yüksek Lisans Tez Danışmanlığı",15*C74,B74="Yurtdışında Gözlem ve Araştırma Faaliyeti",5*D74,B74="",0)</f>
        <v>0</v>
      </c>
    </row>
    <row r="75" spans="1:10" ht="37.5" customHeight="1">
      <c r="A75" s="102">
        <v>72</v>
      </c>
      <c r="B75" s="103"/>
      <c r="C75" s="103"/>
      <c r="D75" s="103"/>
      <c r="E75" s="103"/>
      <c r="F75" s="103"/>
      <c r="G75" s="71">
        <f t="shared" si="1"/>
        <v>0</v>
      </c>
      <c r="J75" s="95" cm="1">
        <f t="array" ref="J75">_xlfn.IFS(B75="YÖK ve TÜBA Ödülü",1000,B75="TÜBİTAK/TUSEB Ödülü",750,B75="Uluslararası Teşvik Ödülü",500,B75="Bakanlık Ödülleri",300,B75="GEBİP Ödülü",500,B75="Uluslararası Kongre Başkanlığı",100,B75="Uluslararası Kongre Sekreterliği",20,B75="Diğer Uluslararası Projeler Yürütücü/Koordinatör",100,B75="Diğer Uluslararası Projeler Araştırmacı",20,B75="Yabancı Öğrenci Doktora Tez Danışmanlığı",25*C75,B75="Yabancı Öğrenci Yüksek Lisans Tez Danışmanlığı",15*C75,B75="Yurtdışında Gözlem ve Araştırma Faaliyeti",5*D75,B75="",0)</f>
        <v>0</v>
      </c>
    </row>
    <row r="76" spans="1:10" ht="37.5" customHeight="1">
      <c r="A76" s="78">
        <v>73</v>
      </c>
      <c r="B76" s="103"/>
      <c r="C76" s="103"/>
      <c r="D76" s="103"/>
      <c r="E76" s="103"/>
      <c r="F76" s="103"/>
      <c r="G76" s="71">
        <f t="shared" si="1"/>
        <v>0</v>
      </c>
      <c r="J76" s="95" cm="1">
        <f t="array" ref="J76">_xlfn.IFS(B76="YÖK ve TÜBA Ödülü",1000,B76="TÜBİTAK/TUSEB Ödülü",750,B76="Uluslararası Teşvik Ödülü",500,B76="Bakanlık Ödülleri",300,B76="GEBİP Ödülü",500,B76="Uluslararası Kongre Başkanlığı",100,B76="Uluslararası Kongre Sekreterliği",20,B76="Diğer Uluslararası Projeler Yürütücü/Koordinatör",100,B76="Diğer Uluslararası Projeler Araştırmacı",20,B76="Yabancı Öğrenci Doktora Tez Danışmanlığı",25*C76,B76="Yabancı Öğrenci Yüksek Lisans Tez Danışmanlığı",15*C76,B76="Yurtdışında Gözlem ve Araştırma Faaliyeti",5*D76,B76="",0)</f>
        <v>0</v>
      </c>
    </row>
    <row r="77" spans="1:10" ht="37.5" customHeight="1">
      <c r="A77" s="102">
        <v>74</v>
      </c>
      <c r="B77" s="103"/>
      <c r="C77" s="103"/>
      <c r="D77" s="103"/>
      <c r="E77" s="103"/>
      <c r="F77" s="103"/>
      <c r="G77" s="71">
        <f t="shared" si="1"/>
        <v>0</v>
      </c>
      <c r="J77" s="95" cm="1">
        <f t="array" ref="J77">_xlfn.IFS(B77="YÖK ve TÜBA Ödülü",1000,B77="TÜBİTAK/TUSEB Ödülü",750,B77="Uluslararası Teşvik Ödülü",500,B77="Bakanlık Ödülleri",300,B77="GEBİP Ödülü",500,B77="Uluslararası Kongre Başkanlığı",100,B77="Uluslararası Kongre Sekreterliği",20,B77="Diğer Uluslararası Projeler Yürütücü/Koordinatör",100,B77="Diğer Uluslararası Projeler Araştırmacı",20,B77="Yabancı Öğrenci Doktora Tez Danışmanlığı",25*C77,B77="Yabancı Öğrenci Yüksek Lisans Tez Danışmanlığı",15*C77,B77="Yurtdışında Gözlem ve Araştırma Faaliyeti",5*D77,B77="",0)</f>
        <v>0</v>
      </c>
    </row>
    <row r="78" spans="1:10" ht="37.5" customHeight="1">
      <c r="A78" s="102">
        <v>75</v>
      </c>
      <c r="B78" s="103"/>
      <c r="C78" s="103"/>
      <c r="D78" s="103"/>
      <c r="E78" s="103"/>
      <c r="F78" s="103"/>
      <c r="G78" s="71">
        <f t="shared" si="1"/>
        <v>0</v>
      </c>
      <c r="J78" s="95" cm="1">
        <f t="array" ref="J78">_xlfn.IFS(B78="YÖK ve TÜBA Ödülü",1000,B78="TÜBİTAK/TUSEB Ödülü",750,B78="Uluslararası Teşvik Ödülü",500,B78="Bakanlık Ödülleri",300,B78="GEBİP Ödülü",500,B78="Uluslararası Kongre Başkanlığı",100,B78="Uluslararası Kongre Sekreterliği",20,B78="Diğer Uluslararası Projeler Yürütücü/Koordinatör",100,B78="Diğer Uluslararası Projeler Araştırmacı",20,B78="Yabancı Öğrenci Doktora Tez Danışmanlığı",25*C78,B78="Yabancı Öğrenci Yüksek Lisans Tez Danışmanlığı",15*C78,B78="Yurtdışında Gözlem ve Araştırma Faaliyeti",5*D78,B78="",0)</f>
        <v>0</v>
      </c>
    </row>
    <row r="79" spans="1:10" ht="37.5" customHeight="1">
      <c r="A79" s="78">
        <v>76</v>
      </c>
      <c r="B79" s="103"/>
      <c r="C79" s="103"/>
      <c r="D79" s="103"/>
      <c r="E79" s="103"/>
      <c r="F79" s="103"/>
      <c r="G79" s="71">
        <f t="shared" si="1"/>
        <v>0</v>
      </c>
      <c r="J79" s="95" cm="1">
        <f t="array" ref="J79">_xlfn.IFS(B79="YÖK ve TÜBA Ödülü",1000,B79="TÜBİTAK/TUSEB Ödülü",750,B79="Uluslararası Teşvik Ödülü",500,B79="Bakanlık Ödülleri",300,B79="GEBİP Ödülü",500,B79="Uluslararası Kongre Başkanlığı",100,B79="Uluslararası Kongre Sekreterliği",20,B79="Diğer Uluslararası Projeler Yürütücü/Koordinatör",100,B79="Diğer Uluslararası Projeler Araştırmacı",20,B79="Yabancı Öğrenci Doktora Tez Danışmanlığı",25*C79,B79="Yabancı Öğrenci Yüksek Lisans Tez Danışmanlığı",15*C79,B79="Yurtdışında Gözlem ve Araştırma Faaliyeti",5*D79,B79="",0)</f>
        <v>0</v>
      </c>
    </row>
    <row r="80" spans="1:10" ht="37.5" customHeight="1">
      <c r="A80" s="102">
        <v>77</v>
      </c>
      <c r="B80" s="103"/>
      <c r="C80" s="103"/>
      <c r="D80" s="103"/>
      <c r="E80" s="103"/>
      <c r="F80" s="103"/>
      <c r="G80" s="71">
        <f t="shared" si="1"/>
        <v>0</v>
      </c>
      <c r="J80" s="95" cm="1">
        <f t="array" ref="J80">_xlfn.IFS(B80="YÖK ve TÜBA Ödülü",1000,B80="TÜBİTAK/TUSEB Ödülü",750,B80="Uluslararası Teşvik Ödülü",500,B80="Bakanlık Ödülleri",300,B80="GEBİP Ödülü",500,B80="Uluslararası Kongre Başkanlığı",100,B80="Uluslararası Kongre Sekreterliği",20,B80="Diğer Uluslararası Projeler Yürütücü/Koordinatör",100,B80="Diğer Uluslararası Projeler Araştırmacı",20,B80="Yabancı Öğrenci Doktora Tez Danışmanlığı",25*C80,B80="Yabancı Öğrenci Yüksek Lisans Tez Danışmanlığı",15*C80,B80="Yurtdışında Gözlem ve Araştırma Faaliyeti",5*D80,B80="",0)</f>
        <v>0</v>
      </c>
    </row>
    <row r="81" spans="1:10" ht="37.5" customHeight="1">
      <c r="A81" s="102">
        <v>78</v>
      </c>
      <c r="B81" s="103"/>
      <c r="C81" s="103"/>
      <c r="D81" s="103"/>
      <c r="E81" s="103"/>
      <c r="F81" s="103"/>
      <c r="G81" s="71">
        <f t="shared" si="1"/>
        <v>0</v>
      </c>
      <c r="J81" s="95" cm="1">
        <f t="array" ref="J81">_xlfn.IFS(B81="YÖK ve TÜBA Ödülü",1000,B81="TÜBİTAK/TUSEB Ödülü",750,B81="Uluslararası Teşvik Ödülü",500,B81="Bakanlık Ödülleri",300,B81="GEBİP Ödülü",500,B81="Uluslararası Kongre Başkanlığı",100,B81="Uluslararası Kongre Sekreterliği",20,B81="Diğer Uluslararası Projeler Yürütücü/Koordinatör",100,B81="Diğer Uluslararası Projeler Araştırmacı",20,B81="Yabancı Öğrenci Doktora Tez Danışmanlığı",25*C81,B81="Yabancı Öğrenci Yüksek Lisans Tez Danışmanlığı",15*C81,B81="Yurtdışında Gözlem ve Araştırma Faaliyeti",5*D81,B81="",0)</f>
        <v>0</v>
      </c>
    </row>
    <row r="82" spans="1:10" ht="37.5" customHeight="1">
      <c r="A82" s="78">
        <v>79</v>
      </c>
      <c r="B82" s="103"/>
      <c r="C82" s="103"/>
      <c r="D82" s="103"/>
      <c r="E82" s="103"/>
      <c r="F82" s="103"/>
      <c r="G82" s="71">
        <f t="shared" si="1"/>
        <v>0</v>
      </c>
      <c r="J82" s="95" cm="1">
        <f t="array" ref="J82">_xlfn.IFS(B82="YÖK ve TÜBA Ödülü",1000,B82="TÜBİTAK/TUSEB Ödülü",750,B82="Uluslararası Teşvik Ödülü",500,B82="Bakanlık Ödülleri",300,B82="GEBİP Ödülü",500,B82="Uluslararası Kongre Başkanlığı",100,B82="Uluslararası Kongre Sekreterliği",20,B82="Diğer Uluslararası Projeler Yürütücü/Koordinatör",100,B82="Diğer Uluslararası Projeler Araştırmacı",20,B82="Yabancı Öğrenci Doktora Tez Danışmanlığı",25*C82,B82="Yabancı Öğrenci Yüksek Lisans Tez Danışmanlığı",15*C82,B82="Yurtdışında Gözlem ve Araştırma Faaliyeti",5*D82,B82="",0)</f>
        <v>0</v>
      </c>
    </row>
    <row r="83" spans="1:10" ht="37.5" customHeight="1">
      <c r="A83" s="102">
        <v>80</v>
      </c>
      <c r="B83" s="103"/>
      <c r="C83" s="103"/>
      <c r="D83" s="103"/>
      <c r="E83" s="103"/>
      <c r="F83" s="103"/>
      <c r="G83" s="71">
        <f t="shared" si="1"/>
        <v>0</v>
      </c>
      <c r="J83" s="95" cm="1">
        <f t="array" ref="J83">_xlfn.IFS(B83="YÖK ve TÜBA Ödülü",1000,B83="TÜBİTAK/TUSEB Ödülü",750,B83="Uluslararası Teşvik Ödülü",500,B83="Bakanlık Ödülleri",300,B83="GEBİP Ödülü",500,B83="Uluslararası Kongre Başkanlığı",100,B83="Uluslararası Kongre Sekreterliği",20,B83="Diğer Uluslararası Projeler Yürütücü/Koordinatör",100,B83="Diğer Uluslararası Projeler Araştırmacı",20,B83="Yabancı Öğrenci Doktora Tez Danışmanlığı",25*C83,B83="Yabancı Öğrenci Yüksek Lisans Tez Danışmanlığı",15*C83,B83="Yurtdışında Gözlem ve Araştırma Faaliyeti",5*D83,B83="",0)</f>
        <v>0</v>
      </c>
    </row>
    <row r="84" spans="1:10" ht="37.5" customHeight="1">
      <c r="A84" s="102">
        <v>81</v>
      </c>
      <c r="B84" s="103"/>
      <c r="C84" s="103"/>
      <c r="D84" s="103"/>
      <c r="E84" s="103"/>
      <c r="F84" s="103"/>
      <c r="G84" s="71">
        <f t="shared" si="1"/>
        <v>0</v>
      </c>
      <c r="J84" s="95" cm="1">
        <f t="array" ref="J84">_xlfn.IFS(B84="YÖK ve TÜBA Ödülü",1000,B84="TÜBİTAK/TUSEB Ödülü",750,B84="Uluslararası Teşvik Ödülü",500,B84="Bakanlık Ödülleri",300,B84="GEBİP Ödülü",500,B84="Uluslararası Kongre Başkanlığı",100,B84="Uluslararası Kongre Sekreterliği",20,B84="Diğer Uluslararası Projeler Yürütücü/Koordinatör",100,B84="Diğer Uluslararası Projeler Araştırmacı",20,B84="Yabancı Öğrenci Doktora Tez Danışmanlığı",25*C84,B84="Yabancı Öğrenci Yüksek Lisans Tez Danışmanlığı",15*C84,B84="Yurtdışında Gözlem ve Araştırma Faaliyeti",5*D84,B84="",0)</f>
        <v>0</v>
      </c>
    </row>
    <row r="85" spans="1:10" ht="37.5" customHeight="1">
      <c r="A85" s="78">
        <v>82</v>
      </c>
      <c r="B85" s="103"/>
      <c r="C85" s="103"/>
      <c r="D85" s="103"/>
      <c r="E85" s="103"/>
      <c r="F85" s="103"/>
      <c r="G85" s="71">
        <f t="shared" si="1"/>
        <v>0</v>
      </c>
      <c r="J85" s="95" cm="1">
        <f t="array" ref="J85">_xlfn.IFS(B85="YÖK ve TÜBA Ödülü",1000,B85="TÜBİTAK/TUSEB Ödülü",750,B85="Uluslararası Teşvik Ödülü",500,B85="Bakanlık Ödülleri",300,B85="GEBİP Ödülü",500,B85="Uluslararası Kongre Başkanlığı",100,B85="Uluslararası Kongre Sekreterliği",20,B85="Diğer Uluslararası Projeler Yürütücü/Koordinatör",100,B85="Diğer Uluslararası Projeler Araştırmacı",20,B85="Yabancı Öğrenci Doktora Tez Danışmanlığı",25*C85,B85="Yabancı Öğrenci Yüksek Lisans Tez Danışmanlığı",15*C85,B85="Yurtdışında Gözlem ve Araştırma Faaliyeti",5*D85,B85="",0)</f>
        <v>0</v>
      </c>
    </row>
    <row r="86" spans="1:10" ht="37.5" customHeight="1">
      <c r="A86" s="102">
        <v>83</v>
      </c>
      <c r="B86" s="103"/>
      <c r="C86" s="103"/>
      <c r="D86" s="103"/>
      <c r="E86" s="103"/>
      <c r="F86" s="103"/>
      <c r="G86" s="71">
        <f t="shared" si="1"/>
        <v>0</v>
      </c>
      <c r="J86" s="95" cm="1">
        <f t="array" ref="J86">_xlfn.IFS(B86="YÖK ve TÜBA Ödülü",1000,B86="TÜBİTAK/TUSEB Ödülü",750,B86="Uluslararası Teşvik Ödülü",500,B86="Bakanlık Ödülleri",300,B86="GEBİP Ödülü",500,B86="Uluslararası Kongre Başkanlığı",100,B86="Uluslararası Kongre Sekreterliği",20,B86="Diğer Uluslararası Projeler Yürütücü/Koordinatör",100,B86="Diğer Uluslararası Projeler Araştırmacı",20,B86="Yabancı Öğrenci Doktora Tez Danışmanlığı",25*C86,B86="Yabancı Öğrenci Yüksek Lisans Tez Danışmanlığı",15*C86,B86="Yurtdışında Gözlem ve Araştırma Faaliyeti",5*D86,B86="",0)</f>
        <v>0</v>
      </c>
    </row>
    <row r="87" spans="1:10" ht="37.5" customHeight="1">
      <c r="A87" s="102">
        <v>84</v>
      </c>
      <c r="B87" s="103"/>
      <c r="C87" s="103"/>
      <c r="D87" s="103"/>
      <c r="E87" s="103"/>
      <c r="F87" s="103"/>
      <c r="G87" s="71">
        <f t="shared" si="1"/>
        <v>0</v>
      </c>
      <c r="J87" s="95" cm="1">
        <f t="array" ref="J87">_xlfn.IFS(B87="YÖK ve TÜBA Ödülü",1000,B87="TÜBİTAK/TUSEB Ödülü",750,B87="Uluslararası Teşvik Ödülü",500,B87="Bakanlık Ödülleri",300,B87="GEBİP Ödülü",500,B87="Uluslararası Kongre Başkanlığı",100,B87="Uluslararası Kongre Sekreterliği",20,B87="Diğer Uluslararası Projeler Yürütücü/Koordinatör",100,B87="Diğer Uluslararası Projeler Araştırmacı",20,B87="Yabancı Öğrenci Doktora Tez Danışmanlığı",25*C87,B87="Yabancı Öğrenci Yüksek Lisans Tez Danışmanlığı",15*C87,B87="Yurtdışında Gözlem ve Araştırma Faaliyeti",5*D87,B87="",0)</f>
        <v>0</v>
      </c>
    </row>
    <row r="88" spans="1:10" ht="37.5" customHeight="1">
      <c r="A88" s="78">
        <v>85</v>
      </c>
      <c r="B88" s="103"/>
      <c r="C88" s="103"/>
      <c r="D88" s="103"/>
      <c r="E88" s="103"/>
      <c r="F88" s="103"/>
      <c r="G88" s="71">
        <f t="shared" si="1"/>
        <v>0</v>
      </c>
      <c r="J88" s="95" cm="1">
        <f t="array" ref="J88">_xlfn.IFS(B88="YÖK ve TÜBA Ödülü",1000,B88="TÜBİTAK/TUSEB Ödülü",750,B88="Uluslararası Teşvik Ödülü",500,B88="Bakanlık Ödülleri",300,B88="GEBİP Ödülü",500,B88="Uluslararası Kongre Başkanlığı",100,B88="Uluslararası Kongre Sekreterliği",20,B88="Diğer Uluslararası Projeler Yürütücü/Koordinatör",100,B88="Diğer Uluslararası Projeler Araştırmacı",20,B88="Yabancı Öğrenci Doktora Tez Danışmanlığı",25*C88,B88="Yabancı Öğrenci Yüksek Lisans Tez Danışmanlığı",15*C88,B88="Yurtdışında Gözlem ve Araştırma Faaliyeti",5*D88,B88="",0)</f>
        <v>0</v>
      </c>
    </row>
    <row r="89" spans="1:10" ht="37.5" customHeight="1">
      <c r="A89" s="102">
        <v>86</v>
      </c>
      <c r="B89" s="103"/>
      <c r="C89" s="103"/>
      <c r="D89" s="103"/>
      <c r="E89" s="103"/>
      <c r="F89" s="103"/>
      <c r="G89" s="71">
        <f t="shared" si="1"/>
        <v>0</v>
      </c>
      <c r="J89" s="95" cm="1">
        <f t="array" ref="J89">_xlfn.IFS(B89="YÖK ve TÜBA Ödülü",1000,B89="TÜBİTAK/TUSEB Ödülü",750,B89="Uluslararası Teşvik Ödülü",500,B89="Bakanlık Ödülleri",300,B89="GEBİP Ödülü",500,B89="Uluslararası Kongre Başkanlığı",100,B89="Uluslararası Kongre Sekreterliği",20,B89="Diğer Uluslararası Projeler Yürütücü/Koordinatör",100,B89="Diğer Uluslararası Projeler Araştırmacı",20,B89="Yabancı Öğrenci Doktora Tez Danışmanlığı",25*C89,B89="Yabancı Öğrenci Yüksek Lisans Tez Danışmanlığı",15*C89,B89="Yurtdışında Gözlem ve Araştırma Faaliyeti",5*D89,B89="",0)</f>
        <v>0</v>
      </c>
    </row>
    <row r="90" spans="1:10" ht="37.5" customHeight="1">
      <c r="A90" s="102">
        <v>87</v>
      </c>
      <c r="B90" s="103"/>
      <c r="C90" s="103"/>
      <c r="D90" s="103"/>
      <c r="E90" s="103"/>
      <c r="F90" s="103"/>
      <c r="G90" s="71">
        <f t="shared" si="1"/>
        <v>0</v>
      </c>
      <c r="J90" s="95" cm="1">
        <f t="array" ref="J90">_xlfn.IFS(B90="YÖK ve TÜBA Ödülü",1000,B90="TÜBİTAK/TUSEB Ödülü",750,B90="Uluslararası Teşvik Ödülü",500,B90="Bakanlık Ödülleri",300,B90="GEBİP Ödülü",500,B90="Uluslararası Kongre Başkanlığı",100,B90="Uluslararası Kongre Sekreterliği",20,B90="Diğer Uluslararası Projeler Yürütücü/Koordinatör",100,B90="Diğer Uluslararası Projeler Araştırmacı",20,B90="Yabancı Öğrenci Doktora Tez Danışmanlığı",25*C90,B90="Yabancı Öğrenci Yüksek Lisans Tez Danışmanlığı",15*C90,B90="Yurtdışında Gözlem ve Araştırma Faaliyeti",5*D90,B90="",0)</f>
        <v>0</v>
      </c>
    </row>
    <row r="91" spans="1:10" ht="37.5" customHeight="1">
      <c r="A91" s="78">
        <v>88</v>
      </c>
      <c r="B91" s="103"/>
      <c r="C91" s="103"/>
      <c r="D91" s="103"/>
      <c r="E91" s="103"/>
      <c r="F91" s="103"/>
      <c r="G91" s="71">
        <f t="shared" si="1"/>
        <v>0</v>
      </c>
      <c r="J91" s="95" cm="1">
        <f t="array" ref="J91">_xlfn.IFS(B91="YÖK ve TÜBA Ödülü",1000,B91="TÜBİTAK/TUSEB Ödülü",750,B91="Uluslararası Teşvik Ödülü",500,B91="Bakanlık Ödülleri",300,B91="GEBİP Ödülü",500,B91="Uluslararası Kongre Başkanlığı",100,B91="Uluslararası Kongre Sekreterliği",20,B91="Diğer Uluslararası Projeler Yürütücü/Koordinatör",100,B91="Diğer Uluslararası Projeler Araştırmacı",20,B91="Yabancı Öğrenci Doktora Tez Danışmanlığı",25*C91,B91="Yabancı Öğrenci Yüksek Lisans Tez Danışmanlığı",15*C91,B91="Yurtdışında Gözlem ve Araştırma Faaliyeti",5*D91,B91="",0)</f>
        <v>0</v>
      </c>
    </row>
    <row r="92" spans="1:10" ht="37.5" customHeight="1">
      <c r="A92" s="102">
        <v>89</v>
      </c>
      <c r="B92" s="103"/>
      <c r="C92" s="103"/>
      <c r="D92" s="103"/>
      <c r="E92" s="103"/>
      <c r="F92" s="103"/>
      <c r="G92" s="71">
        <f t="shared" si="1"/>
        <v>0</v>
      </c>
      <c r="J92" s="95" cm="1">
        <f t="array" ref="J92">_xlfn.IFS(B92="YÖK ve TÜBA Ödülü",1000,B92="TÜBİTAK/TUSEB Ödülü",750,B92="Uluslararası Teşvik Ödülü",500,B92="Bakanlık Ödülleri",300,B92="GEBİP Ödülü",500,B92="Uluslararası Kongre Başkanlığı",100,B92="Uluslararası Kongre Sekreterliği",20,B92="Diğer Uluslararası Projeler Yürütücü/Koordinatör",100,B92="Diğer Uluslararası Projeler Araştırmacı",20,B92="Yabancı Öğrenci Doktora Tez Danışmanlığı",25*C92,B92="Yabancı Öğrenci Yüksek Lisans Tez Danışmanlığı",15*C92,B92="Yurtdışında Gözlem ve Araştırma Faaliyeti",5*D92,B92="",0)</f>
        <v>0</v>
      </c>
    </row>
    <row r="93" spans="1:10" ht="37.5" customHeight="1">
      <c r="A93" s="102">
        <v>90</v>
      </c>
      <c r="B93" s="103"/>
      <c r="C93" s="103"/>
      <c r="D93" s="103"/>
      <c r="E93" s="103"/>
      <c r="F93" s="103"/>
      <c r="G93" s="71">
        <f t="shared" si="1"/>
        <v>0</v>
      </c>
      <c r="J93" s="95" cm="1">
        <f t="array" ref="J93">_xlfn.IFS(B93="YÖK ve TÜBA Ödülü",1000,B93="TÜBİTAK/TUSEB Ödülü",750,B93="Uluslararası Teşvik Ödülü",500,B93="Bakanlık Ödülleri",300,B93="GEBİP Ödülü",500,B93="Uluslararası Kongre Başkanlığı",100,B93="Uluslararası Kongre Sekreterliği",20,B93="Diğer Uluslararası Projeler Yürütücü/Koordinatör",100,B93="Diğer Uluslararası Projeler Araştırmacı",20,B93="Yabancı Öğrenci Doktora Tez Danışmanlığı",25*C93,B93="Yabancı Öğrenci Yüksek Lisans Tez Danışmanlığı",15*C93,B93="Yurtdışında Gözlem ve Araştırma Faaliyeti",5*D93,B93="",0)</f>
        <v>0</v>
      </c>
    </row>
    <row r="94" spans="1:10" ht="37.5" customHeight="1">
      <c r="A94" s="78">
        <v>91</v>
      </c>
      <c r="B94" s="103"/>
      <c r="C94" s="103"/>
      <c r="D94" s="103"/>
      <c r="E94" s="103"/>
      <c r="F94" s="103"/>
      <c r="G94" s="71">
        <f t="shared" si="1"/>
        <v>0</v>
      </c>
      <c r="J94" s="95" cm="1">
        <f t="array" ref="J94">_xlfn.IFS(B94="YÖK ve TÜBA Ödülü",1000,B94="TÜBİTAK/TUSEB Ödülü",750,B94="Uluslararası Teşvik Ödülü",500,B94="Bakanlık Ödülleri",300,B94="GEBİP Ödülü",500,B94="Uluslararası Kongre Başkanlığı",100,B94="Uluslararası Kongre Sekreterliği",20,B94="Diğer Uluslararası Projeler Yürütücü/Koordinatör",100,B94="Diğer Uluslararası Projeler Araştırmacı",20,B94="Yabancı Öğrenci Doktora Tez Danışmanlığı",25*C94,B94="Yabancı Öğrenci Yüksek Lisans Tez Danışmanlığı",15*C94,B94="Yurtdışında Gözlem ve Araştırma Faaliyeti",5*D94,B94="",0)</f>
        <v>0</v>
      </c>
    </row>
    <row r="95" spans="1:10" ht="37.5" customHeight="1">
      <c r="A95" s="102">
        <v>92</v>
      </c>
      <c r="B95" s="103"/>
      <c r="C95" s="103"/>
      <c r="D95" s="103"/>
      <c r="E95" s="103"/>
      <c r="F95" s="103"/>
      <c r="G95" s="71">
        <f t="shared" si="1"/>
        <v>0</v>
      </c>
      <c r="J95" s="95" cm="1">
        <f t="array" ref="J95">_xlfn.IFS(B95="YÖK ve TÜBA Ödülü",1000,B95="TÜBİTAK/TUSEB Ödülü",750,B95="Uluslararası Teşvik Ödülü",500,B95="Bakanlık Ödülleri",300,B95="GEBİP Ödülü",500,B95="Uluslararası Kongre Başkanlığı",100,B95="Uluslararası Kongre Sekreterliği",20,B95="Diğer Uluslararası Projeler Yürütücü/Koordinatör",100,B95="Diğer Uluslararası Projeler Araştırmacı",20,B95="Yabancı Öğrenci Doktora Tez Danışmanlığı",25*C95,B95="Yabancı Öğrenci Yüksek Lisans Tez Danışmanlığı",15*C95,B95="Yurtdışında Gözlem ve Araştırma Faaliyeti",5*D95,B95="",0)</f>
        <v>0</v>
      </c>
    </row>
    <row r="96" spans="1:10" ht="37.5" customHeight="1">
      <c r="A96" s="102">
        <v>93</v>
      </c>
      <c r="B96" s="103"/>
      <c r="C96" s="103"/>
      <c r="D96" s="103"/>
      <c r="E96" s="103"/>
      <c r="F96" s="103"/>
      <c r="G96" s="71">
        <f t="shared" si="1"/>
        <v>0</v>
      </c>
      <c r="J96" s="95" cm="1">
        <f t="array" ref="J96">_xlfn.IFS(B96="YÖK ve TÜBA Ödülü",1000,B96="TÜBİTAK/TUSEB Ödülü",750,B96="Uluslararası Teşvik Ödülü",500,B96="Bakanlık Ödülleri",300,B96="GEBİP Ödülü",500,B96="Uluslararası Kongre Başkanlığı",100,B96="Uluslararası Kongre Sekreterliği",20,B96="Diğer Uluslararası Projeler Yürütücü/Koordinatör",100,B96="Diğer Uluslararası Projeler Araştırmacı",20,B96="Yabancı Öğrenci Doktora Tez Danışmanlığı",25*C96,B96="Yabancı Öğrenci Yüksek Lisans Tez Danışmanlığı",15*C96,B96="Yurtdışında Gözlem ve Araştırma Faaliyeti",5*D96,B96="",0)</f>
        <v>0</v>
      </c>
    </row>
    <row r="97" spans="1:10" ht="37.5" customHeight="1">
      <c r="A97" s="78">
        <v>94</v>
      </c>
      <c r="B97" s="103"/>
      <c r="C97" s="103"/>
      <c r="D97" s="103"/>
      <c r="E97" s="103"/>
      <c r="F97" s="103"/>
      <c r="G97" s="71">
        <f t="shared" si="1"/>
        <v>0</v>
      </c>
      <c r="J97" s="95" cm="1">
        <f t="array" ref="J97">_xlfn.IFS(B97="YÖK ve TÜBA Ödülü",1000,B97="TÜBİTAK/TUSEB Ödülü",750,B97="Uluslararası Teşvik Ödülü",500,B97="Bakanlık Ödülleri",300,B97="GEBİP Ödülü",500,B97="Uluslararası Kongre Başkanlığı",100,B97="Uluslararası Kongre Sekreterliği",20,B97="Diğer Uluslararası Projeler Yürütücü/Koordinatör",100,B97="Diğer Uluslararası Projeler Araştırmacı",20,B97="Yabancı Öğrenci Doktora Tez Danışmanlığı",25*C97,B97="Yabancı Öğrenci Yüksek Lisans Tez Danışmanlığı",15*C97,B97="Yurtdışında Gözlem ve Araştırma Faaliyeti",5*D97,B97="",0)</f>
        <v>0</v>
      </c>
    </row>
    <row r="98" spans="1:10" ht="37.5" customHeight="1">
      <c r="A98" s="102">
        <v>95</v>
      </c>
      <c r="B98" s="103"/>
      <c r="C98" s="103"/>
      <c r="D98" s="103"/>
      <c r="E98" s="103"/>
      <c r="F98" s="103"/>
      <c r="G98" s="71">
        <f t="shared" si="1"/>
        <v>0</v>
      </c>
      <c r="J98" s="95" cm="1">
        <f t="array" ref="J98">_xlfn.IFS(B98="YÖK ve TÜBA Ödülü",1000,B98="TÜBİTAK/TUSEB Ödülü",750,B98="Uluslararası Teşvik Ödülü",500,B98="Bakanlık Ödülleri",300,B98="GEBİP Ödülü",500,B98="Uluslararası Kongre Başkanlığı",100,B98="Uluslararası Kongre Sekreterliği",20,B98="Diğer Uluslararası Projeler Yürütücü/Koordinatör",100,B98="Diğer Uluslararası Projeler Araştırmacı",20,B98="Yabancı Öğrenci Doktora Tez Danışmanlığı",25*C98,B98="Yabancı Öğrenci Yüksek Lisans Tez Danışmanlığı",15*C98,B98="Yurtdışında Gözlem ve Araştırma Faaliyeti",5*D98,B98="",0)</f>
        <v>0</v>
      </c>
    </row>
    <row r="99" spans="1:10" ht="37.5" customHeight="1">
      <c r="A99" s="102">
        <v>96</v>
      </c>
      <c r="B99" s="103"/>
      <c r="C99" s="103"/>
      <c r="D99" s="103"/>
      <c r="E99" s="103"/>
      <c r="F99" s="103"/>
      <c r="G99" s="71">
        <f t="shared" si="1"/>
        <v>0</v>
      </c>
      <c r="J99" s="95" cm="1">
        <f t="array" ref="J99">_xlfn.IFS(B99="YÖK ve TÜBA Ödülü",1000,B99="TÜBİTAK/TUSEB Ödülü",750,B99="Uluslararası Teşvik Ödülü",500,B99="Bakanlık Ödülleri",300,B99="GEBİP Ödülü",500,B99="Uluslararası Kongre Başkanlığı",100,B99="Uluslararası Kongre Sekreterliği",20,B99="Diğer Uluslararası Projeler Yürütücü/Koordinatör",100,B99="Diğer Uluslararası Projeler Araştırmacı",20,B99="Yabancı Öğrenci Doktora Tez Danışmanlığı",25*C99,B99="Yabancı Öğrenci Yüksek Lisans Tez Danışmanlığı",15*C99,B99="Yurtdışında Gözlem ve Araştırma Faaliyeti",5*D99,B99="",0)</f>
        <v>0</v>
      </c>
    </row>
    <row r="100" spans="1:10" ht="37.5" customHeight="1">
      <c r="A100" s="78">
        <v>97</v>
      </c>
      <c r="B100" s="103"/>
      <c r="C100" s="103"/>
      <c r="D100" s="103"/>
      <c r="E100" s="103"/>
      <c r="F100" s="103"/>
      <c r="G100" s="71">
        <f t="shared" si="1"/>
        <v>0</v>
      </c>
      <c r="J100" s="95" cm="1">
        <f t="array" ref="J100">_xlfn.IFS(B100="YÖK ve TÜBA Ödülü",1000,B100="TÜBİTAK/TUSEB Ödülü",750,B100="Uluslararası Teşvik Ödülü",500,B100="Bakanlık Ödülleri",300,B100="GEBİP Ödülü",500,B100="Uluslararası Kongre Başkanlığı",100,B100="Uluslararası Kongre Sekreterliği",20,B100="Diğer Uluslararası Projeler Yürütücü/Koordinatör",100,B100="Diğer Uluslararası Projeler Araştırmacı",20,B100="Yabancı Öğrenci Doktora Tez Danışmanlığı",25*C100,B100="Yabancı Öğrenci Yüksek Lisans Tez Danışmanlığı",15*C100,B100="Yurtdışında Gözlem ve Araştırma Faaliyeti",5*D100,B100="",0)</f>
        <v>0</v>
      </c>
    </row>
    <row r="101" spans="1:10" ht="37.5" customHeight="1">
      <c r="A101" s="102">
        <v>98</v>
      </c>
      <c r="B101" s="103"/>
      <c r="C101" s="103"/>
      <c r="D101" s="103"/>
      <c r="E101" s="103"/>
      <c r="F101" s="103"/>
      <c r="G101" s="71">
        <f t="shared" si="1"/>
        <v>0</v>
      </c>
      <c r="J101" s="95" cm="1">
        <f t="array" ref="J101">_xlfn.IFS(B101="TÜBA Ödülü",1000,B101="TÜBİTAK Ödülü",750,B101="Uluslararası Teşvik Ödülü",500,B101="GEBİP Ödülü",500,B101="Uluslararası Kongre Başkanlığı",100,B101="Uluslararası Kongre Sekreterliği",20,B101="KA2 Yürütücü/Koordinatör",100,B101="KA2 Araştırmacı",20,B101="Yabancı Öğrenci Doktora Tez Danışmanlığı",25*C101,B101="Yabancı Öğrenci Yüksek lisans Tez Danışmanlığı",15*C101,B101="Yurtdışında Gözlem ve Araştırma Faaliyeti",5*D101,B101="",0)</f>
        <v>0</v>
      </c>
    </row>
  </sheetData>
  <sheetProtection algorithmName="SHA-512" hashValue="xNi/mBCwuv1d31RfPIsyKx3nbRypxgLtKMxlLemRTaqywgWf/FJKDa/K1+fIlxqYpCGymfhvoGPQ19/PsmY/kw==" saltValue="fnDFrOFR5LjbXEtyni0XQg==" spinCount="100000" sheet="1" objects="1" scenarios="1"/>
  <mergeCells count="2">
    <mergeCell ref="A1:F1"/>
    <mergeCell ref="A2:F2"/>
  </mergeCells>
  <dataValidations count="1">
    <dataValidation type="list" allowBlank="1" showInputMessage="1" showErrorMessage="1" sqref="B4:B101" xr:uid="{666BB04F-6F26-4E40-9453-ABE09EABD9BC}">
      <formula1>$K$1:$K$12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4471-7B8D-4A80-8D75-3B8ECB8AEEEB}">
  <dimension ref="A1:AN101"/>
  <sheetViews>
    <sheetView workbookViewId="0">
      <selection activeCell="G101" sqref="G101"/>
    </sheetView>
  </sheetViews>
  <sheetFormatPr defaultColWidth="12.875" defaultRowHeight="15"/>
  <cols>
    <col min="1" max="1" width="10.25" style="105" customWidth="1"/>
    <col min="2" max="2" width="47.75" style="65" customWidth="1"/>
    <col min="3" max="3" width="28.25" style="65" customWidth="1"/>
    <col min="4" max="4" width="18.875" style="65" customWidth="1"/>
    <col min="5" max="5" width="110.375" style="65" customWidth="1"/>
    <col min="6" max="6" width="19.75" style="84" customWidth="1"/>
    <col min="8" max="11" width="12.875" style="95"/>
    <col min="12" max="12" width="41.375" style="95" bestFit="1" customWidth="1"/>
    <col min="13" max="40" width="12.875" style="95"/>
  </cols>
  <sheetData>
    <row r="1" spans="1:40" ht="45" customHeight="1" thickBot="1">
      <c r="A1" s="189" t="s">
        <v>186</v>
      </c>
      <c r="B1" s="190"/>
      <c r="C1" s="190"/>
      <c r="D1" s="190"/>
      <c r="E1" s="192"/>
      <c r="F1" s="94" t="s">
        <v>74</v>
      </c>
    </row>
    <row r="2" spans="1:40" ht="70.349999999999994" customHeight="1">
      <c r="A2" s="183" t="s">
        <v>187</v>
      </c>
      <c r="B2" s="193"/>
      <c r="C2" s="193"/>
      <c r="D2" s="193"/>
      <c r="E2" s="193"/>
      <c r="F2" s="73">
        <f>SUM(F4:F101) -(IF(SUM(M4:M102)&gt;100,SUM(M4:M102)-100,0))</f>
        <v>0</v>
      </c>
    </row>
    <row r="3" spans="1:40" s="77" customFormat="1" ht="43.35" customHeight="1">
      <c r="A3" s="74" t="s">
        <v>51</v>
      </c>
      <c r="B3" s="75" t="s">
        <v>52</v>
      </c>
      <c r="C3" s="75" t="s">
        <v>188</v>
      </c>
      <c r="D3" s="75" t="s">
        <v>189</v>
      </c>
      <c r="E3" s="75" t="s">
        <v>190</v>
      </c>
      <c r="F3" s="71" t="s">
        <v>25</v>
      </c>
      <c r="H3" s="76"/>
      <c r="I3" s="76"/>
      <c r="J3" s="76"/>
      <c r="K3" s="76"/>
      <c r="L3" s="76" t="s">
        <v>191</v>
      </c>
      <c r="M3" s="76" t="s">
        <v>192</v>
      </c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</row>
    <row r="4" spans="1:40" ht="37.5" customHeight="1">
      <c r="A4" s="102">
        <v>1</v>
      </c>
      <c r="B4" s="103"/>
      <c r="C4" s="103"/>
      <c r="D4" s="103"/>
      <c r="E4" s="103"/>
      <c r="F4" s="71">
        <f>J4</f>
        <v>0</v>
      </c>
      <c r="J4" s="95" cm="1">
        <f t="array" ref="J4">_xlfn.IFS(B4="10.1. Bütçeli TDP- Sosyal Sorumluluk Projesi",100,B4="10.2. Bütçesiz TDP- Sosyal Sorumluluk Projesi",20,B4="10.3. Eğitim Merkezi Faaliyetleri",5,B4="10.4. Sosyal Sorumluluk Çalışmaları ",5,B4="",0)</f>
        <v>0</v>
      </c>
      <c r="L4" s="76" t="s">
        <v>193</v>
      </c>
      <c r="M4" s="95">
        <f>IF(B4="10.3. Eğitim Merkezi Faaliyetleri",F4,0)</f>
        <v>0</v>
      </c>
    </row>
    <row r="5" spans="1:40" ht="37.5" customHeight="1">
      <c r="A5" s="78">
        <v>2</v>
      </c>
      <c r="B5" s="103"/>
      <c r="C5" s="103"/>
      <c r="D5" s="103"/>
      <c r="E5" s="103"/>
      <c r="F5" s="71">
        <f t="shared" ref="F5:F68" si="0">J5</f>
        <v>0</v>
      </c>
      <c r="J5" s="95" cm="1">
        <f t="array" ref="J5">_xlfn.IFS(B5="10.1. Bütçeli TDP- Sosyal Sorumluluk Projesi",100,B5="10.2. Bütçesiz TDP- Sosyal Sorumluluk Projesi",20,B5="10.3. Eğitim Merkezi Faaliyetleri",5,B5="10.4. Sosyal Sorumluluk Çalışmaları ",5,B5="",0)</f>
        <v>0</v>
      </c>
      <c r="L5" s="95" t="s">
        <v>194</v>
      </c>
      <c r="M5" s="95">
        <f t="shared" ref="M5:M68" si="1">IF(B5="10.3. Eğitim Merkezi Faaliyetleri",F5,0)</f>
        <v>0</v>
      </c>
    </row>
    <row r="6" spans="1:40" ht="37.5" customHeight="1">
      <c r="A6" s="102">
        <v>3</v>
      </c>
      <c r="B6" s="103"/>
      <c r="C6" s="103"/>
      <c r="D6" s="103"/>
      <c r="E6" s="103"/>
      <c r="F6" s="71">
        <f t="shared" si="0"/>
        <v>0</v>
      </c>
      <c r="J6" s="95" cm="1">
        <f t="array" ref="J6">_xlfn.IFS(B6="10.1. Bütçeli TDP- Sosyal Sorumluluk Projesi",100,B6="10.2. Bütçesiz TDP- Sosyal Sorumluluk Projesi",20,B6="10.3. Eğitim Merkezi Faaliyetleri",5,B6="10.4. Sosyal Sorumluluk Çalışmaları ",5,B6="",0)</f>
        <v>0</v>
      </c>
      <c r="L6" s="95" t="s">
        <v>195</v>
      </c>
      <c r="M6" s="95">
        <f t="shared" si="1"/>
        <v>0</v>
      </c>
    </row>
    <row r="7" spans="1:40" ht="37.5" customHeight="1">
      <c r="A7" s="78">
        <v>4</v>
      </c>
      <c r="B7" s="103"/>
      <c r="C7" s="103"/>
      <c r="D7" s="103"/>
      <c r="E7" s="103"/>
      <c r="F7" s="71">
        <f t="shared" si="0"/>
        <v>0</v>
      </c>
      <c r="J7" s="95" cm="1">
        <f t="array" ref="J7">_xlfn.IFS(B7="10.1. Bütçeli TDP- Sosyal Sorumluluk Projesi",100,B7="10.2. Bütçesiz TDP- Sosyal Sorumluluk Projesi",20,B7="10.3. Eğitim Merkezi Faaliyetleri",5,B7="10.4. Sosyal Sorumluluk Çalışmaları ",5,B7="",0)</f>
        <v>0</v>
      </c>
      <c r="M7" s="95">
        <f t="shared" si="1"/>
        <v>0</v>
      </c>
    </row>
    <row r="8" spans="1:40" ht="37.5" customHeight="1">
      <c r="A8" s="102">
        <v>5</v>
      </c>
      <c r="B8" s="103"/>
      <c r="C8" s="103"/>
      <c r="D8" s="103"/>
      <c r="E8" s="103"/>
      <c r="F8" s="71">
        <f t="shared" si="0"/>
        <v>0</v>
      </c>
      <c r="J8" s="95" cm="1">
        <f t="array" ref="J8">_xlfn.IFS(B8="10.1. Bütçeli TDP- Sosyal Sorumluluk Projesi",100,B8="10.2. Bütçesiz TDP- Sosyal Sorumluluk Projesi",20,B8="10.3. Eğitim Merkezi Faaliyetleri",5,B8="10.4. Sosyal Sorumluluk Çalışmaları ",5,B8="",0)</f>
        <v>0</v>
      </c>
      <c r="L8" s="30" t="s">
        <v>78</v>
      </c>
      <c r="M8" s="95">
        <f t="shared" si="1"/>
        <v>0</v>
      </c>
    </row>
    <row r="9" spans="1:40" ht="37.5" customHeight="1">
      <c r="A9" s="78">
        <v>6</v>
      </c>
      <c r="B9" s="103"/>
      <c r="C9" s="103"/>
      <c r="D9" s="103"/>
      <c r="E9" s="103"/>
      <c r="F9" s="71">
        <f t="shared" si="0"/>
        <v>0</v>
      </c>
      <c r="J9" s="95" cm="1">
        <f t="array" ref="J9">_xlfn.IFS(B9="10.1. Bütçeli TDP- Sosyal Sorumluluk Projesi",100,B9="10.2. Bütçesiz TDP- Sosyal Sorumluluk Projesi",20,B9="10.3. Eğitim Merkezi Faaliyetleri",5,B9="10.4. Sosyal Sorumluluk Çalışmaları ",5,B9="",0)</f>
        <v>0</v>
      </c>
      <c r="L9" s="30" t="s">
        <v>79</v>
      </c>
      <c r="M9" s="95">
        <f t="shared" si="1"/>
        <v>0</v>
      </c>
    </row>
    <row r="10" spans="1:40" ht="37.5" customHeight="1">
      <c r="A10" s="102">
        <v>7</v>
      </c>
      <c r="B10" s="103"/>
      <c r="C10" s="103"/>
      <c r="D10" s="103"/>
      <c r="E10" s="103"/>
      <c r="F10" s="71">
        <f t="shared" si="0"/>
        <v>0</v>
      </c>
      <c r="J10" s="95" cm="1">
        <f t="array" ref="J10">_xlfn.IFS(B10="10.1. Bütçeli TDP- Sosyal Sorumluluk Projesi",100,B10="10.2. Bütçesiz TDP- Sosyal Sorumluluk Projesi",20,B10="10.3. Eğitim Merkezi Faaliyetleri",5,B10="10.4. Sosyal Sorumluluk Çalışmaları ",5,B10="",0)</f>
        <v>0</v>
      </c>
      <c r="L10" s="30" t="s">
        <v>81</v>
      </c>
      <c r="M10" s="95">
        <f t="shared" si="1"/>
        <v>0</v>
      </c>
    </row>
    <row r="11" spans="1:40" ht="37.5" customHeight="1">
      <c r="A11" s="78">
        <v>8</v>
      </c>
      <c r="B11" s="103"/>
      <c r="C11" s="103"/>
      <c r="D11" s="103"/>
      <c r="E11" s="103"/>
      <c r="F11" s="71">
        <f t="shared" si="0"/>
        <v>0</v>
      </c>
      <c r="J11" s="95" cm="1">
        <f t="array" ref="J11">_xlfn.IFS(B11="10.1. Bütçeli TDP- Sosyal Sorumluluk Projesi",100,B11="10.2. Bütçesiz TDP- Sosyal Sorumluluk Projesi",20,B11="10.3. Eğitim Merkezi Faaliyetleri",5,B11="10.4. Sosyal Sorumluluk Çalışmaları ",5,B11="",0)</f>
        <v>0</v>
      </c>
      <c r="M11" s="95">
        <f t="shared" si="1"/>
        <v>0</v>
      </c>
    </row>
    <row r="12" spans="1:40" ht="37.5" customHeight="1">
      <c r="A12" s="102">
        <v>9</v>
      </c>
      <c r="B12" s="103"/>
      <c r="C12" s="103"/>
      <c r="D12" s="103"/>
      <c r="E12" s="103"/>
      <c r="F12" s="71">
        <f t="shared" si="0"/>
        <v>0</v>
      </c>
      <c r="J12" s="95" cm="1">
        <f t="array" ref="J12">_xlfn.IFS(B12="10.1. Bütçeli TDP- Sosyal Sorumluluk Projesi",100,B12="10.2. Bütçesiz TDP- Sosyal Sorumluluk Projesi",20,B12="10.3. Eğitim Merkezi Faaliyetleri",5,B12="10.4. Sosyal Sorumluluk Çalışmaları ",5,B12="",0)</f>
        <v>0</v>
      </c>
      <c r="M12" s="95">
        <f t="shared" si="1"/>
        <v>0</v>
      </c>
    </row>
    <row r="13" spans="1:40" ht="37.5" customHeight="1">
      <c r="A13" s="78">
        <v>10</v>
      </c>
      <c r="B13" s="103"/>
      <c r="C13" s="103"/>
      <c r="D13" s="103"/>
      <c r="E13" s="103"/>
      <c r="F13" s="71">
        <f t="shared" si="0"/>
        <v>0</v>
      </c>
      <c r="J13" s="95" cm="1">
        <f t="array" ref="J13">_xlfn.IFS(B13="10.1. Bütçeli TDP- Sosyal Sorumluluk Projesi",100,B13="10.2. Bütçesiz TDP- Sosyal Sorumluluk Projesi",20,B13="10.3. Eğitim Merkezi Faaliyetleri",5,B13="10.4. Sosyal Sorumluluk Çalışmaları ",5,B13="",0)</f>
        <v>0</v>
      </c>
      <c r="M13" s="95">
        <f t="shared" si="1"/>
        <v>0</v>
      </c>
    </row>
    <row r="14" spans="1:40" ht="37.5" customHeight="1">
      <c r="A14" s="102">
        <v>11</v>
      </c>
      <c r="B14" s="103"/>
      <c r="C14" s="103"/>
      <c r="D14" s="103"/>
      <c r="E14" s="103"/>
      <c r="F14" s="71">
        <f t="shared" si="0"/>
        <v>0</v>
      </c>
      <c r="J14" s="95" cm="1">
        <f t="array" ref="J14">_xlfn.IFS(B14="10.1. Bütçeli TDP- Sosyal Sorumluluk Projesi",100,B14="10.2. Bütçesiz TDP- Sosyal Sorumluluk Projesi",20,B14="10.3. Eğitim Merkezi Faaliyetleri",5,B14="10.4. Sosyal Sorumluluk Çalışmaları ",5,B14="",0)</f>
        <v>0</v>
      </c>
      <c r="M14" s="95">
        <f t="shared" si="1"/>
        <v>0</v>
      </c>
    </row>
    <row r="15" spans="1:40" ht="37.5" customHeight="1">
      <c r="A15" s="78">
        <v>12</v>
      </c>
      <c r="B15" s="103"/>
      <c r="C15" s="103"/>
      <c r="D15" s="103"/>
      <c r="E15" s="103"/>
      <c r="F15" s="71">
        <f t="shared" si="0"/>
        <v>0</v>
      </c>
      <c r="J15" s="95" cm="1">
        <f t="array" ref="J15">_xlfn.IFS(B15="10.1. Bütçeli TDP- Sosyal Sorumluluk Projesi",100,B15="10.2. Bütçesiz TDP- Sosyal Sorumluluk Projesi",20,B15="10.3. Eğitim Merkezi Faaliyetleri",5,B15="10.4. Sosyal Sorumluluk Çalışmaları ",5,B15="",0)</f>
        <v>0</v>
      </c>
      <c r="M15" s="95">
        <f t="shared" si="1"/>
        <v>0</v>
      </c>
    </row>
    <row r="16" spans="1:40" ht="37.5" customHeight="1">
      <c r="A16" s="102">
        <v>13</v>
      </c>
      <c r="B16" s="103"/>
      <c r="C16" s="103"/>
      <c r="D16" s="103"/>
      <c r="E16" s="103"/>
      <c r="F16" s="71">
        <f t="shared" si="0"/>
        <v>0</v>
      </c>
      <c r="J16" s="95" cm="1">
        <f t="array" ref="J16">_xlfn.IFS(B16="10.1. Bütçeli TDP- Sosyal Sorumluluk Projesi",100,B16="10.2. Bütçesiz TDP- Sosyal Sorumluluk Projesi",20,B16="10.3. Eğitim Merkezi Faaliyetleri",5,B16="10.4. Sosyal Sorumluluk Çalışmaları ",5,B16="",0)</f>
        <v>0</v>
      </c>
      <c r="M16" s="95">
        <f t="shared" si="1"/>
        <v>0</v>
      </c>
    </row>
    <row r="17" spans="1:13" ht="37.5" customHeight="1">
      <c r="A17" s="78">
        <v>14</v>
      </c>
      <c r="B17" s="103"/>
      <c r="C17" s="103"/>
      <c r="D17" s="103"/>
      <c r="E17" s="103"/>
      <c r="F17" s="71">
        <f t="shared" si="0"/>
        <v>0</v>
      </c>
      <c r="J17" s="95" cm="1">
        <f t="array" ref="J17">_xlfn.IFS(B17="10.1. Bütçeli TDP- Sosyal Sorumluluk Projesi",100,B17="10.2. Bütçesiz TDP- Sosyal Sorumluluk Projesi",20,B17="10.3. Eğitim Merkezi Faaliyetleri",5,B17="10.4. Sosyal Sorumluluk Çalışmaları ",5,B17="",0)</f>
        <v>0</v>
      </c>
      <c r="M17" s="95">
        <f t="shared" si="1"/>
        <v>0</v>
      </c>
    </row>
    <row r="18" spans="1:13" ht="37.5" customHeight="1">
      <c r="A18" s="102">
        <v>15</v>
      </c>
      <c r="B18" s="103"/>
      <c r="C18" s="103"/>
      <c r="D18" s="103"/>
      <c r="E18" s="103"/>
      <c r="F18" s="71">
        <f t="shared" si="0"/>
        <v>0</v>
      </c>
      <c r="J18" s="95" cm="1">
        <f t="array" ref="J18">_xlfn.IFS(B18="10.1. Bütçeli TDP- Sosyal Sorumluluk Projesi",100,B18="10.2. Bütçesiz TDP- Sosyal Sorumluluk Projesi",20,B18="10.3. Eğitim Merkezi Faaliyetleri",5,B18="10.4. Sosyal Sorumluluk Çalışmaları ",5,B18="",0)</f>
        <v>0</v>
      </c>
      <c r="M18" s="95">
        <f t="shared" si="1"/>
        <v>0</v>
      </c>
    </row>
    <row r="19" spans="1:13" ht="37.5" customHeight="1">
      <c r="A19" s="78">
        <v>16</v>
      </c>
      <c r="B19" s="103"/>
      <c r="C19" s="103"/>
      <c r="D19" s="103"/>
      <c r="E19" s="103"/>
      <c r="F19" s="71">
        <f t="shared" si="0"/>
        <v>0</v>
      </c>
      <c r="J19" s="95" cm="1">
        <f t="array" ref="J19">_xlfn.IFS(B19="10.1. Bütçeli TDP- Sosyal Sorumluluk Projesi",100,B19="10.2. Bütçesiz TDP- Sosyal Sorumluluk Projesi",20,B19="10.3. Eğitim Merkezi Faaliyetleri",5,B19="10.4. Sosyal Sorumluluk Çalışmaları ",5,B19="",0)</f>
        <v>0</v>
      </c>
      <c r="M19" s="95">
        <f t="shared" si="1"/>
        <v>0</v>
      </c>
    </row>
    <row r="20" spans="1:13" ht="37.5" customHeight="1">
      <c r="A20" s="102">
        <v>17</v>
      </c>
      <c r="B20" s="103"/>
      <c r="C20" s="103"/>
      <c r="D20" s="103"/>
      <c r="E20" s="103"/>
      <c r="F20" s="71">
        <f t="shared" si="0"/>
        <v>0</v>
      </c>
      <c r="J20" s="95" cm="1">
        <f t="array" ref="J20">_xlfn.IFS(B20="10.1. Bütçeli TDP- Sosyal Sorumluluk Projesi",100,B20="10.2. Bütçesiz TDP- Sosyal Sorumluluk Projesi",20,B20="10.3. Eğitim Merkezi Faaliyetleri",5,B20="10.4. Sosyal Sorumluluk Çalışmaları ",5,B20="",0)</f>
        <v>0</v>
      </c>
      <c r="M20" s="95">
        <f t="shared" si="1"/>
        <v>0</v>
      </c>
    </row>
    <row r="21" spans="1:13" ht="37.5" customHeight="1">
      <c r="A21" s="78">
        <v>18</v>
      </c>
      <c r="B21" s="103"/>
      <c r="C21" s="103"/>
      <c r="D21" s="103"/>
      <c r="E21" s="103"/>
      <c r="F21" s="71">
        <f t="shared" si="0"/>
        <v>0</v>
      </c>
      <c r="J21" s="95" cm="1">
        <f t="array" ref="J21">_xlfn.IFS(B21="10.1. Bütçeli TDP- Sosyal Sorumluluk Projesi",100,B21="10.2. Bütçesiz TDP- Sosyal Sorumluluk Projesi",20,B21="10.3. Eğitim Merkezi Faaliyetleri",5,B21="10.4. Sosyal Sorumluluk Çalışmaları ",5,B21="",0)</f>
        <v>0</v>
      </c>
      <c r="M21" s="95">
        <f t="shared" si="1"/>
        <v>0</v>
      </c>
    </row>
    <row r="22" spans="1:13" ht="37.5" customHeight="1">
      <c r="A22" s="102">
        <v>19</v>
      </c>
      <c r="B22" s="103"/>
      <c r="C22" s="103"/>
      <c r="D22" s="103"/>
      <c r="E22" s="103"/>
      <c r="F22" s="71">
        <f t="shared" si="0"/>
        <v>0</v>
      </c>
      <c r="J22" s="95" cm="1">
        <f t="array" ref="J22">_xlfn.IFS(B22="10.1. Bütçeli TDP- Sosyal Sorumluluk Projesi",100,B22="10.2. Bütçesiz TDP- Sosyal Sorumluluk Projesi",20,B22="10.3. Eğitim Merkezi Faaliyetleri",5,B22="10.4. Sosyal Sorumluluk Çalışmaları ",5,B22="",0)</f>
        <v>0</v>
      </c>
      <c r="M22" s="95">
        <f t="shared" si="1"/>
        <v>0</v>
      </c>
    </row>
    <row r="23" spans="1:13" ht="37.5" customHeight="1">
      <c r="A23" s="78">
        <v>20</v>
      </c>
      <c r="B23" s="103"/>
      <c r="C23" s="103"/>
      <c r="D23" s="103"/>
      <c r="E23" s="103"/>
      <c r="F23" s="71">
        <f t="shared" si="0"/>
        <v>0</v>
      </c>
      <c r="J23" s="95" cm="1">
        <f t="array" ref="J23">_xlfn.IFS(B23="10.1. Bütçeli TDP- Sosyal Sorumluluk Projesi",100,B23="10.2. Bütçesiz TDP- Sosyal Sorumluluk Projesi",20,B23="10.3. Eğitim Merkezi Faaliyetleri",5,B23="10.4. Sosyal Sorumluluk Çalışmaları ",5,B23="",0)</f>
        <v>0</v>
      </c>
      <c r="M23" s="95">
        <f t="shared" si="1"/>
        <v>0</v>
      </c>
    </row>
    <row r="24" spans="1:13" ht="37.5" customHeight="1">
      <c r="A24" s="102">
        <v>21</v>
      </c>
      <c r="B24" s="103"/>
      <c r="C24" s="103"/>
      <c r="D24" s="103"/>
      <c r="E24" s="103"/>
      <c r="F24" s="71">
        <f t="shared" si="0"/>
        <v>0</v>
      </c>
      <c r="J24" s="95" cm="1">
        <f t="array" ref="J24">_xlfn.IFS(B24="10.1. Bütçeli TDP- Sosyal Sorumluluk Projesi",100,B24="10.2. Bütçesiz TDP- Sosyal Sorumluluk Projesi",20,B24="10.3. Eğitim Merkezi Faaliyetleri",5,B24="10.4. Sosyal Sorumluluk Çalışmaları ",5,B24="",0)</f>
        <v>0</v>
      </c>
      <c r="M24" s="95">
        <f t="shared" si="1"/>
        <v>0</v>
      </c>
    </row>
    <row r="25" spans="1:13" ht="37.5" customHeight="1">
      <c r="A25" s="78">
        <v>22</v>
      </c>
      <c r="B25" s="103"/>
      <c r="C25" s="103"/>
      <c r="D25" s="103"/>
      <c r="E25" s="103"/>
      <c r="F25" s="71">
        <f t="shared" si="0"/>
        <v>0</v>
      </c>
      <c r="J25" s="95" cm="1">
        <f t="array" ref="J25">_xlfn.IFS(B25="10.1. Bütçeli TDP- Sosyal Sorumluluk Projesi",100,B25="10.2. Bütçesiz TDP- Sosyal Sorumluluk Projesi",20,B25="10.3. Eğitim Merkezi Faaliyetleri",5,B25="10.4. Sosyal Sorumluluk Çalışmaları ",5,B25="",0)</f>
        <v>0</v>
      </c>
      <c r="M25" s="95">
        <f t="shared" si="1"/>
        <v>0</v>
      </c>
    </row>
    <row r="26" spans="1:13" ht="37.5" customHeight="1">
      <c r="A26" s="102">
        <v>23</v>
      </c>
      <c r="B26" s="103"/>
      <c r="C26" s="103"/>
      <c r="D26" s="103"/>
      <c r="E26" s="103"/>
      <c r="F26" s="71">
        <f t="shared" si="0"/>
        <v>0</v>
      </c>
      <c r="J26" s="95" cm="1">
        <f t="array" ref="J26">_xlfn.IFS(B26="10.1. Bütçeli TDP- Sosyal Sorumluluk Projesi",100,B26="10.2. Bütçesiz TDP- Sosyal Sorumluluk Projesi",20,B26="10.3. Eğitim Merkezi Faaliyetleri",5,B26="10.4. Sosyal Sorumluluk Çalışmaları ",5,B26="",0)</f>
        <v>0</v>
      </c>
      <c r="M26" s="95">
        <f t="shared" si="1"/>
        <v>0</v>
      </c>
    </row>
    <row r="27" spans="1:13" ht="37.5" customHeight="1">
      <c r="A27" s="78">
        <v>24</v>
      </c>
      <c r="B27" s="103"/>
      <c r="C27" s="103"/>
      <c r="D27" s="103"/>
      <c r="E27" s="103"/>
      <c r="F27" s="71">
        <f t="shared" si="0"/>
        <v>0</v>
      </c>
      <c r="J27" s="95" cm="1">
        <f t="array" ref="J27">_xlfn.IFS(B27="10.1. Bütçeli TDP- Sosyal Sorumluluk Projesi",100,B27="10.2. Bütçesiz TDP- Sosyal Sorumluluk Projesi",20,B27="10.3. Eğitim Merkezi Faaliyetleri",5,B27="10.4. Sosyal Sorumluluk Çalışmaları ",5,B27="",0)</f>
        <v>0</v>
      </c>
      <c r="M27" s="95">
        <f t="shared" si="1"/>
        <v>0</v>
      </c>
    </row>
    <row r="28" spans="1:13" ht="37.5" customHeight="1">
      <c r="A28" s="102">
        <v>25</v>
      </c>
      <c r="B28" s="103"/>
      <c r="C28" s="103"/>
      <c r="D28" s="103"/>
      <c r="E28" s="103"/>
      <c r="F28" s="71">
        <f t="shared" si="0"/>
        <v>0</v>
      </c>
      <c r="J28" s="95" cm="1">
        <f t="array" ref="J28">_xlfn.IFS(B28="10.1. Bütçeli TDP- Sosyal Sorumluluk Projesi",100,B28="10.2. Bütçesiz TDP- Sosyal Sorumluluk Projesi",20,B28="10.3. Eğitim Merkezi Faaliyetleri",5,B28="10.4. Sosyal Sorumluluk Çalışmaları ",5,B28="",0)</f>
        <v>0</v>
      </c>
      <c r="M28" s="95">
        <f t="shared" si="1"/>
        <v>0</v>
      </c>
    </row>
    <row r="29" spans="1:13" ht="37.5" customHeight="1">
      <c r="A29" s="78">
        <v>26</v>
      </c>
      <c r="B29" s="103"/>
      <c r="C29" s="103"/>
      <c r="D29" s="103"/>
      <c r="E29" s="103"/>
      <c r="F29" s="71">
        <f t="shared" si="0"/>
        <v>0</v>
      </c>
      <c r="J29" s="95" cm="1">
        <f t="array" ref="J29">_xlfn.IFS(B29="10.1. Bütçeli TDP- Sosyal Sorumluluk Projesi",100,B29="10.2. Bütçesiz TDP- Sosyal Sorumluluk Projesi",20,B29="10.3. Eğitim Merkezi Faaliyetleri",5,B29="10.4. Sosyal Sorumluluk Çalışmaları ",5,B29="",0)</f>
        <v>0</v>
      </c>
      <c r="M29" s="95">
        <f t="shared" si="1"/>
        <v>0</v>
      </c>
    </row>
    <row r="30" spans="1:13" ht="37.5" customHeight="1">
      <c r="A30" s="102">
        <v>27</v>
      </c>
      <c r="B30" s="103"/>
      <c r="C30" s="103"/>
      <c r="D30" s="103"/>
      <c r="E30" s="103"/>
      <c r="F30" s="71">
        <f t="shared" si="0"/>
        <v>0</v>
      </c>
      <c r="J30" s="95" cm="1">
        <f t="array" ref="J30">_xlfn.IFS(B30="10.1. Bütçeli TDP- Sosyal Sorumluluk Projesi",100,B30="10.2. Bütçesiz TDP- Sosyal Sorumluluk Projesi",20,B30="10.3. Eğitim Merkezi Faaliyetleri",5,B30="10.4. Sosyal Sorumluluk Çalışmaları ",5,B30="",0)</f>
        <v>0</v>
      </c>
      <c r="M30" s="95">
        <f t="shared" si="1"/>
        <v>0</v>
      </c>
    </row>
    <row r="31" spans="1:13" ht="37.5" customHeight="1">
      <c r="A31" s="78">
        <v>28</v>
      </c>
      <c r="B31" s="103"/>
      <c r="C31" s="103"/>
      <c r="D31" s="103"/>
      <c r="E31" s="103"/>
      <c r="F31" s="71">
        <f t="shared" si="0"/>
        <v>0</v>
      </c>
      <c r="J31" s="95" cm="1">
        <f t="array" ref="J31">_xlfn.IFS(B31="10.1. Bütçeli TDP- Sosyal Sorumluluk Projesi",100,B31="10.2. Bütçesiz TDP- Sosyal Sorumluluk Projesi",20,B31="10.3. Eğitim Merkezi Faaliyetleri",5,B31="10.4. Sosyal Sorumluluk Çalışmaları ",5,B31="",0)</f>
        <v>0</v>
      </c>
      <c r="M31" s="95">
        <f t="shared" si="1"/>
        <v>0</v>
      </c>
    </row>
    <row r="32" spans="1:13" ht="37.5" customHeight="1">
      <c r="A32" s="102">
        <v>29</v>
      </c>
      <c r="B32" s="103"/>
      <c r="C32" s="103"/>
      <c r="D32" s="103"/>
      <c r="E32" s="103"/>
      <c r="F32" s="71">
        <f t="shared" si="0"/>
        <v>0</v>
      </c>
      <c r="J32" s="95" cm="1">
        <f t="array" ref="J32">_xlfn.IFS(B32="10.1. Bütçeli TDP- Sosyal Sorumluluk Projesi",100,B32="10.2. Bütçesiz TDP- Sosyal Sorumluluk Projesi",20,B32="10.3. Eğitim Merkezi Faaliyetleri",5,B32="10.4. Sosyal Sorumluluk Çalışmaları ",5,B32="",0)</f>
        <v>0</v>
      </c>
      <c r="M32" s="95">
        <f t="shared" si="1"/>
        <v>0</v>
      </c>
    </row>
    <row r="33" spans="1:13" ht="37.5" customHeight="1">
      <c r="A33" s="78">
        <v>30</v>
      </c>
      <c r="B33" s="103"/>
      <c r="C33" s="103"/>
      <c r="D33" s="103"/>
      <c r="E33" s="103"/>
      <c r="F33" s="71">
        <f t="shared" si="0"/>
        <v>0</v>
      </c>
      <c r="J33" s="95" cm="1">
        <f t="array" ref="J33">_xlfn.IFS(B33="10.1. Bütçeli TDP- Sosyal Sorumluluk Projesi",100,B33="10.2. Bütçesiz TDP- Sosyal Sorumluluk Projesi",20,B33="10.3. Eğitim Merkezi Faaliyetleri",5,B33="10.4. Sosyal Sorumluluk Çalışmaları ",5,B33="",0)</f>
        <v>0</v>
      </c>
      <c r="M33" s="95">
        <f t="shared" si="1"/>
        <v>0</v>
      </c>
    </row>
    <row r="34" spans="1:13" ht="37.5" customHeight="1">
      <c r="A34" s="102">
        <v>31</v>
      </c>
      <c r="B34" s="103"/>
      <c r="C34" s="103"/>
      <c r="D34" s="103"/>
      <c r="E34" s="103"/>
      <c r="F34" s="71">
        <f t="shared" si="0"/>
        <v>0</v>
      </c>
      <c r="J34" s="95" cm="1">
        <f t="array" ref="J34">_xlfn.IFS(B34="10.1. Bütçeli TDP- Sosyal Sorumluluk Projesi",100,B34="10.2. Bütçesiz TDP- Sosyal Sorumluluk Projesi",20,B34="10.3. Eğitim Merkezi Faaliyetleri",5,B34="10.4. Sosyal Sorumluluk Çalışmaları ",5,B34="",0)</f>
        <v>0</v>
      </c>
      <c r="M34" s="95">
        <f t="shared" si="1"/>
        <v>0</v>
      </c>
    </row>
    <row r="35" spans="1:13" ht="37.5" customHeight="1">
      <c r="A35" s="78">
        <v>32</v>
      </c>
      <c r="B35" s="103"/>
      <c r="C35" s="103"/>
      <c r="D35" s="103"/>
      <c r="E35" s="103"/>
      <c r="F35" s="71">
        <f t="shared" si="0"/>
        <v>0</v>
      </c>
      <c r="J35" s="95" cm="1">
        <f t="array" ref="J35">_xlfn.IFS(B35="10.1. Bütçeli TDP- Sosyal Sorumluluk Projesi",100,B35="10.2. Bütçesiz TDP- Sosyal Sorumluluk Projesi",20,B35="10.3. Eğitim Merkezi Faaliyetleri",5,B35="10.4. Sosyal Sorumluluk Çalışmaları ",5,B35="",0)</f>
        <v>0</v>
      </c>
      <c r="M35" s="95">
        <f t="shared" si="1"/>
        <v>0</v>
      </c>
    </row>
    <row r="36" spans="1:13" ht="37.5" customHeight="1">
      <c r="A36" s="102">
        <v>33</v>
      </c>
      <c r="B36" s="103"/>
      <c r="C36" s="103"/>
      <c r="D36" s="103"/>
      <c r="E36" s="103"/>
      <c r="F36" s="71">
        <f t="shared" si="0"/>
        <v>0</v>
      </c>
      <c r="J36" s="95" cm="1">
        <f t="array" ref="J36">_xlfn.IFS(B36="10.1. Bütçeli TDP- Sosyal Sorumluluk Projesi",100,B36="10.2. Bütçesiz TDP- Sosyal Sorumluluk Projesi",20,B36="10.3. Eğitim Merkezi Faaliyetleri",5,B36="10.4. Sosyal Sorumluluk Çalışmaları ",5,B36="",0)</f>
        <v>0</v>
      </c>
      <c r="M36" s="95">
        <f t="shared" si="1"/>
        <v>0</v>
      </c>
    </row>
    <row r="37" spans="1:13" ht="37.5" customHeight="1">
      <c r="A37" s="78">
        <v>34</v>
      </c>
      <c r="B37" s="103"/>
      <c r="C37" s="103"/>
      <c r="D37" s="103"/>
      <c r="E37" s="103"/>
      <c r="F37" s="71">
        <f t="shared" si="0"/>
        <v>0</v>
      </c>
      <c r="J37" s="95" cm="1">
        <f t="array" ref="J37">_xlfn.IFS(B37="10.1. Bütçeli TDP- Sosyal Sorumluluk Projesi",100,B37="10.2. Bütçesiz TDP- Sosyal Sorumluluk Projesi",20,B37="10.3. Eğitim Merkezi Faaliyetleri",5,B37="10.4. Sosyal Sorumluluk Çalışmaları ",5,B37="",0)</f>
        <v>0</v>
      </c>
      <c r="M37" s="95">
        <f t="shared" si="1"/>
        <v>0</v>
      </c>
    </row>
    <row r="38" spans="1:13" ht="37.5" customHeight="1">
      <c r="A38" s="102">
        <v>35</v>
      </c>
      <c r="B38" s="103"/>
      <c r="C38" s="103"/>
      <c r="D38" s="103"/>
      <c r="E38" s="103"/>
      <c r="F38" s="71">
        <f t="shared" si="0"/>
        <v>0</v>
      </c>
      <c r="J38" s="95" cm="1">
        <f t="array" ref="J38">_xlfn.IFS(B38="10.1. Bütçeli TDP- Sosyal Sorumluluk Projesi",100,B38="10.2. Bütçesiz TDP- Sosyal Sorumluluk Projesi",20,B38="10.3. Eğitim Merkezi Faaliyetleri",5,B38="10.4. Sosyal Sorumluluk Çalışmaları ",5,B38="",0)</f>
        <v>0</v>
      </c>
      <c r="M38" s="95">
        <f t="shared" si="1"/>
        <v>0</v>
      </c>
    </row>
    <row r="39" spans="1:13" ht="37.5" customHeight="1">
      <c r="A39" s="78">
        <v>36</v>
      </c>
      <c r="B39" s="103"/>
      <c r="C39" s="103"/>
      <c r="D39" s="103"/>
      <c r="E39" s="103"/>
      <c r="F39" s="71">
        <f t="shared" si="0"/>
        <v>0</v>
      </c>
      <c r="J39" s="95" cm="1">
        <f t="array" ref="J39">_xlfn.IFS(B39="10.1. Bütçeli TDP- Sosyal Sorumluluk Projesi",100,B39="10.2. Bütçesiz TDP- Sosyal Sorumluluk Projesi",20,B39="10.3. Eğitim Merkezi Faaliyetleri",5,B39="10.4. Sosyal Sorumluluk Çalışmaları ",5,B39="",0)</f>
        <v>0</v>
      </c>
      <c r="M39" s="95">
        <f t="shared" si="1"/>
        <v>0</v>
      </c>
    </row>
    <row r="40" spans="1:13" ht="37.5" customHeight="1">
      <c r="A40" s="102">
        <v>37</v>
      </c>
      <c r="B40" s="103"/>
      <c r="C40" s="103"/>
      <c r="D40" s="103"/>
      <c r="E40" s="103"/>
      <c r="F40" s="71">
        <f t="shared" si="0"/>
        <v>0</v>
      </c>
      <c r="J40" s="95" cm="1">
        <f t="array" ref="J40">_xlfn.IFS(B40="10.1. Bütçeli TDP- Sosyal Sorumluluk Projesi",100,B40="10.2. Bütçesiz TDP- Sosyal Sorumluluk Projesi",20,B40="10.3. Eğitim Merkezi Faaliyetleri",5,B40="10.4. Sosyal Sorumluluk Çalışmaları ",5,B40="",0)</f>
        <v>0</v>
      </c>
      <c r="M40" s="95">
        <f t="shared" si="1"/>
        <v>0</v>
      </c>
    </row>
    <row r="41" spans="1:13" ht="37.5" customHeight="1">
      <c r="A41" s="78">
        <v>38</v>
      </c>
      <c r="B41" s="103"/>
      <c r="C41" s="103"/>
      <c r="D41" s="103"/>
      <c r="E41" s="103"/>
      <c r="F41" s="71">
        <f t="shared" si="0"/>
        <v>0</v>
      </c>
      <c r="J41" s="95" cm="1">
        <f t="array" ref="J41">_xlfn.IFS(B41="10.1. Bütçeli TDP- Sosyal Sorumluluk Projesi",100,B41="10.2. Bütçesiz TDP- Sosyal Sorumluluk Projesi",20,B41="10.3. Eğitim Merkezi Faaliyetleri",5,B41="10.4. Sosyal Sorumluluk Çalışmaları ",5,B41="",0)</f>
        <v>0</v>
      </c>
      <c r="M41" s="95">
        <f t="shared" si="1"/>
        <v>0</v>
      </c>
    </row>
    <row r="42" spans="1:13" ht="37.5" customHeight="1">
      <c r="A42" s="102">
        <v>39</v>
      </c>
      <c r="B42" s="103"/>
      <c r="C42" s="103"/>
      <c r="D42" s="103"/>
      <c r="E42" s="103"/>
      <c r="F42" s="71">
        <f t="shared" si="0"/>
        <v>0</v>
      </c>
      <c r="J42" s="95" cm="1">
        <f t="array" ref="J42">_xlfn.IFS(B42="10.1. Bütçeli TDP- Sosyal Sorumluluk Projesi",100,B42="10.2. Bütçesiz TDP- Sosyal Sorumluluk Projesi",20,B42="10.3. Eğitim Merkezi Faaliyetleri",5,B42="10.4. Sosyal Sorumluluk Çalışmaları ",5,B42="",0)</f>
        <v>0</v>
      </c>
      <c r="M42" s="95">
        <f t="shared" si="1"/>
        <v>0</v>
      </c>
    </row>
    <row r="43" spans="1:13" ht="37.5" customHeight="1">
      <c r="A43" s="78">
        <v>40</v>
      </c>
      <c r="B43" s="103"/>
      <c r="C43" s="103"/>
      <c r="D43" s="103"/>
      <c r="E43" s="103"/>
      <c r="F43" s="71">
        <f t="shared" si="0"/>
        <v>0</v>
      </c>
      <c r="J43" s="95" cm="1">
        <f t="array" ref="J43">_xlfn.IFS(B43="10.1. Bütçeli TDP- Sosyal Sorumluluk Projesi",100,B43="10.2. Bütçesiz TDP- Sosyal Sorumluluk Projesi",20,B43="10.3. Eğitim Merkezi Faaliyetleri",5,B43="10.4. Sosyal Sorumluluk Çalışmaları ",5,B43="",0)</f>
        <v>0</v>
      </c>
      <c r="M43" s="95">
        <f t="shared" si="1"/>
        <v>0</v>
      </c>
    </row>
    <row r="44" spans="1:13" ht="37.5" customHeight="1">
      <c r="A44" s="102">
        <v>41</v>
      </c>
      <c r="B44" s="103"/>
      <c r="C44" s="103"/>
      <c r="D44" s="103"/>
      <c r="E44" s="103"/>
      <c r="F44" s="71">
        <f t="shared" si="0"/>
        <v>0</v>
      </c>
      <c r="J44" s="95" cm="1">
        <f t="array" ref="J44">_xlfn.IFS(B44="10.1. Bütçeli TDP- Sosyal Sorumluluk Projesi",100,B44="10.2. Bütçesiz TDP- Sosyal Sorumluluk Projesi",20,B44="10.3. Eğitim Merkezi Faaliyetleri",5,B44="10.4. Sosyal Sorumluluk Çalışmaları ",5,B44="",0)</f>
        <v>0</v>
      </c>
      <c r="M44" s="95">
        <f t="shared" si="1"/>
        <v>0</v>
      </c>
    </row>
    <row r="45" spans="1:13" ht="37.5" customHeight="1">
      <c r="A45" s="78">
        <v>42</v>
      </c>
      <c r="B45" s="103"/>
      <c r="C45" s="103"/>
      <c r="D45" s="103"/>
      <c r="E45" s="103"/>
      <c r="F45" s="71">
        <f t="shared" si="0"/>
        <v>0</v>
      </c>
      <c r="J45" s="95" cm="1">
        <f t="array" ref="J45">_xlfn.IFS(B45="10.1. Bütçeli TDP- Sosyal Sorumluluk Projesi",100,B45="10.2. Bütçesiz TDP- Sosyal Sorumluluk Projesi",20,B45="10.3. Eğitim Merkezi Faaliyetleri",5,B45="10.4. Sosyal Sorumluluk Çalışmaları ",5,B45="",0)</f>
        <v>0</v>
      </c>
      <c r="M45" s="95">
        <f t="shared" si="1"/>
        <v>0</v>
      </c>
    </row>
    <row r="46" spans="1:13" ht="37.5" customHeight="1">
      <c r="A46" s="102">
        <v>43</v>
      </c>
      <c r="B46" s="103"/>
      <c r="C46" s="103"/>
      <c r="D46" s="103"/>
      <c r="E46" s="103"/>
      <c r="F46" s="71">
        <f t="shared" si="0"/>
        <v>0</v>
      </c>
      <c r="J46" s="95" cm="1">
        <f t="array" ref="J46">_xlfn.IFS(B46="10.1. Bütçeli TDP- Sosyal Sorumluluk Projesi",100,B46="10.2. Bütçesiz TDP- Sosyal Sorumluluk Projesi",20,B46="10.3. Eğitim Merkezi Faaliyetleri",5,B46="10.4. Sosyal Sorumluluk Çalışmaları ",5,B46="",0)</f>
        <v>0</v>
      </c>
      <c r="M46" s="95">
        <f t="shared" si="1"/>
        <v>0</v>
      </c>
    </row>
    <row r="47" spans="1:13" ht="37.5" customHeight="1">
      <c r="A47" s="78">
        <v>44</v>
      </c>
      <c r="B47" s="103"/>
      <c r="C47" s="103"/>
      <c r="D47" s="103"/>
      <c r="E47" s="103"/>
      <c r="F47" s="71">
        <f t="shared" si="0"/>
        <v>0</v>
      </c>
      <c r="J47" s="95" cm="1">
        <f t="array" ref="J47">_xlfn.IFS(B47="10.1. Bütçeli TDP- Sosyal Sorumluluk Projesi",100,B47="10.2. Bütçesiz TDP- Sosyal Sorumluluk Projesi",20,B47="10.3. Eğitim Merkezi Faaliyetleri",5,B47="10.4. Sosyal Sorumluluk Çalışmaları ",5,B47="",0)</f>
        <v>0</v>
      </c>
      <c r="M47" s="95">
        <f t="shared" si="1"/>
        <v>0</v>
      </c>
    </row>
    <row r="48" spans="1:13" ht="37.5" customHeight="1">
      <c r="A48" s="102">
        <v>45</v>
      </c>
      <c r="B48" s="103"/>
      <c r="C48" s="103"/>
      <c r="D48" s="103"/>
      <c r="E48" s="103"/>
      <c r="F48" s="71">
        <f t="shared" si="0"/>
        <v>0</v>
      </c>
      <c r="J48" s="95" cm="1">
        <f t="array" ref="J48">_xlfn.IFS(B48="10.1. Bütçeli TDP- Sosyal Sorumluluk Projesi",100,B48="10.2. Bütçesiz TDP- Sosyal Sorumluluk Projesi",20,B48="10.3. Eğitim Merkezi Faaliyetleri",5,B48="10.4. Sosyal Sorumluluk Çalışmaları ",5,B48="",0)</f>
        <v>0</v>
      </c>
      <c r="M48" s="95">
        <f t="shared" si="1"/>
        <v>0</v>
      </c>
    </row>
    <row r="49" spans="1:13" ht="37.5" customHeight="1">
      <c r="A49" s="78">
        <v>46</v>
      </c>
      <c r="B49" s="103"/>
      <c r="C49" s="103"/>
      <c r="D49" s="103"/>
      <c r="E49" s="103"/>
      <c r="F49" s="71">
        <f t="shared" si="0"/>
        <v>0</v>
      </c>
      <c r="J49" s="95" cm="1">
        <f t="array" ref="J49">_xlfn.IFS(B49="10.1. Bütçeli TDP- Sosyal Sorumluluk Projesi",100,B49="10.2. Bütçesiz TDP- Sosyal Sorumluluk Projesi",20,B49="10.3. Eğitim Merkezi Faaliyetleri",5,B49="10.4. Sosyal Sorumluluk Çalışmaları ",5,B49="",0)</f>
        <v>0</v>
      </c>
      <c r="M49" s="95">
        <f t="shared" si="1"/>
        <v>0</v>
      </c>
    </row>
    <row r="50" spans="1:13" ht="37.5" customHeight="1">
      <c r="A50" s="102">
        <v>47</v>
      </c>
      <c r="B50" s="103"/>
      <c r="C50" s="103"/>
      <c r="D50" s="103"/>
      <c r="E50" s="103"/>
      <c r="F50" s="71">
        <f t="shared" si="0"/>
        <v>0</v>
      </c>
      <c r="J50" s="95" cm="1">
        <f t="array" ref="J50">_xlfn.IFS(B50="10.1. Bütçeli TDP- Sosyal Sorumluluk Projesi",100,B50="10.2. Bütçesiz TDP- Sosyal Sorumluluk Projesi",20,B50="10.3. Eğitim Merkezi Faaliyetleri",5,B50="10.4. Sosyal Sorumluluk Çalışmaları ",5,B50="",0)</f>
        <v>0</v>
      </c>
      <c r="M50" s="95">
        <f t="shared" si="1"/>
        <v>0</v>
      </c>
    </row>
    <row r="51" spans="1:13" ht="37.5" customHeight="1">
      <c r="A51" s="102">
        <v>48</v>
      </c>
      <c r="B51" s="103"/>
      <c r="C51" s="103"/>
      <c r="D51" s="103"/>
      <c r="E51" s="103"/>
      <c r="F51" s="71">
        <f t="shared" si="0"/>
        <v>0</v>
      </c>
      <c r="J51" s="95" cm="1">
        <f t="array" ref="J51">_xlfn.IFS(B51="10.1. Bütçeli TDP- Sosyal Sorumluluk Projesi",100,B51="10.2. Bütçesiz TDP- Sosyal Sorumluluk Projesi",20,B51="10.3. Eğitim Merkezi Faaliyetleri",5,B51="10.4. Sosyal Sorumluluk Çalışmaları ",5,B51="",0)</f>
        <v>0</v>
      </c>
      <c r="M51" s="95">
        <f t="shared" si="1"/>
        <v>0</v>
      </c>
    </row>
    <row r="52" spans="1:13" ht="37.5" customHeight="1">
      <c r="A52" s="78">
        <v>49</v>
      </c>
      <c r="B52" s="103"/>
      <c r="C52" s="103"/>
      <c r="D52" s="103"/>
      <c r="E52" s="103"/>
      <c r="F52" s="71">
        <f t="shared" si="0"/>
        <v>0</v>
      </c>
      <c r="J52" s="95" cm="1">
        <f t="array" ref="J52">_xlfn.IFS(B52="10.1. Bütçeli TDP- Sosyal Sorumluluk Projesi",100,B52="10.2. Bütçesiz TDP- Sosyal Sorumluluk Projesi",20,B52="10.3. Eğitim Merkezi Faaliyetleri",5,B52="10.4. Sosyal Sorumluluk Çalışmaları ",5,B52="",0)</f>
        <v>0</v>
      </c>
      <c r="M52" s="95">
        <f t="shared" si="1"/>
        <v>0</v>
      </c>
    </row>
    <row r="53" spans="1:13" ht="37.5" customHeight="1">
      <c r="A53" s="102">
        <v>50</v>
      </c>
      <c r="B53" s="103"/>
      <c r="C53" s="103"/>
      <c r="D53" s="103"/>
      <c r="E53" s="103"/>
      <c r="F53" s="71">
        <f t="shared" si="0"/>
        <v>0</v>
      </c>
      <c r="J53" s="95" cm="1">
        <f t="array" ref="J53">_xlfn.IFS(B53="10.1. Bütçeli TDP- Sosyal Sorumluluk Projesi",100,B53="10.2. Bütçesiz TDP- Sosyal Sorumluluk Projesi",20,B53="10.3. Eğitim Merkezi Faaliyetleri",5,B53="10.4. Sosyal Sorumluluk Çalışmaları ",5,B53="",0)</f>
        <v>0</v>
      </c>
      <c r="M53" s="95">
        <f t="shared" si="1"/>
        <v>0</v>
      </c>
    </row>
    <row r="54" spans="1:13" ht="37.5" customHeight="1">
      <c r="A54" s="102">
        <v>51</v>
      </c>
      <c r="B54" s="103"/>
      <c r="C54" s="103"/>
      <c r="D54" s="103"/>
      <c r="E54" s="103"/>
      <c r="F54" s="71">
        <f t="shared" si="0"/>
        <v>0</v>
      </c>
      <c r="J54" s="95" cm="1">
        <f t="array" ref="J54">_xlfn.IFS(B54="10.1. Bütçeli TDP- Sosyal Sorumluluk Projesi",100,B54="10.2. Bütçesiz TDP- Sosyal Sorumluluk Projesi",20,B54="10.3. Eğitim Merkezi Faaliyetleri",5,B54="10.4. Sosyal Sorumluluk Çalışmaları ",5,B54="",0)</f>
        <v>0</v>
      </c>
      <c r="M54" s="95">
        <f t="shared" si="1"/>
        <v>0</v>
      </c>
    </row>
    <row r="55" spans="1:13" ht="37.5" customHeight="1">
      <c r="A55" s="78">
        <v>52</v>
      </c>
      <c r="B55" s="103"/>
      <c r="C55" s="103"/>
      <c r="D55" s="103"/>
      <c r="E55" s="103"/>
      <c r="F55" s="71">
        <f t="shared" si="0"/>
        <v>0</v>
      </c>
      <c r="J55" s="95" cm="1">
        <f t="array" ref="J55">_xlfn.IFS(B55="10.1. Bütçeli TDP- Sosyal Sorumluluk Projesi",100,B55="10.2. Bütçesiz TDP- Sosyal Sorumluluk Projesi",20,B55="10.3. Eğitim Merkezi Faaliyetleri",5,B55="10.4. Sosyal Sorumluluk Çalışmaları ",5,B55="",0)</f>
        <v>0</v>
      </c>
      <c r="M55" s="95">
        <f t="shared" si="1"/>
        <v>0</v>
      </c>
    </row>
    <row r="56" spans="1:13" ht="37.5" customHeight="1">
      <c r="A56" s="102">
        <v>53</v>
      </c>
      <c r="B56" s="103"/>
      <c r="C56" s="103"/>
      <c r="D56" s="103"/>
      <c r="E56" s="103"/>
      <c r="F56" s="71">
        <f t="shared" si="0"/>
        <v>0</v>
      </c>
      <c r="J56" s="95" cm="1">
        <f t="array" ref="J56">_xlfn.IFS(B56="10.1. Bütçeli TDP- Sosyal Sorumluluk Projesi",100,B56="10.2. Bütçesiz TDP- Sosyal Sorumluluk Projesi",20,B56="10.3. Eğitim Merkezi Faaliyetleri",5,B56="10.4. Sosyal Sorumluluk Çalışmaları ",5,B56="",0)</f>
        <v>0</v>
      </c>
      <c r="M56" s="95">
        <f t="shared" si="1"/>
        <v>0</v>
      </c>
    </row>
    <row r="57" spans="1:13" ht="37.5" customHeight="1">
      <c r="A57" s="102">
        <v>54</v>
      </c>
      <c r="B57" s="103"/>
      <c r="C57" s="103"/>
      <c r="D57" s="103"/>
      <c r="E57" s="103"/>
      <c r="F57" s="71">
        <f t="shared" si="0"/>
        <v>0</v>
      </c>
      <c r="J57" s="95" cm="1">
        <f t="array" ref="J57">_xlfn.IFS(B57="10.1. Bütçeli TDP- Sosyal Sorumluluk Projesi",100,B57="10.2. Bütçesiz TDP- Sosyal Sorumluluk Projesi",20,B57="10.3. Eğitim Merkezi Faaliyetleri",5,B57="10.4. Sosyal Sorumluluk Çalışmaları ",5,B57="",0)</f>
        <v>0</v>
      </c>
      <c r="M57" s="95">
        <f t="shared" si="1"/>
        <v>0</v>
      </c>
    </row>
    <row r="58" spans="1:13" ht="37.5" customHeight="1">
      <c r="A58" s="78">
        <v>55</v>
      </c>
      <c r="B58" s="103"/>
      <c r="C58" s="103"/>
      <c r="D58" s="103"/>
      <c r="E58" s="103"/>
      <c r="F58" s="71">
        <f t="shared" si="0"/>
        <v>0</v>
      </c>
      <c r="J58" s="95" cm="1">
        <f t="array" ref="J58">_xlfn.IFS(B58="10.1. Bütçeli TDP- Sosyal Sorumluluk Projesi",100,B58="10.2. Bütçesiz TDP- Sosyal Sorumluluk Projesi",20,B58="10.3. Eğitim Merkezi Faaliyetleri",5,B58="10.4. Sosyal Sorumluluk Çalışmaları ",5,B58="",0)</f>
        <v>0</v>
      </c>
      <c r="M58" s="95">
        <f t="shared" si="1"/>
        <v>0</v>
      </c>
    </row>
    <row r="59" spans="1:13" ht="37.5" customHeight="1">
      <c r="A59" s="102">
        <v>56</v>
      </c>
      <c r="B59" s="103"/>
      <c r="C59" s="103"/>
      <c r="D59" s="103"/>
      <c r="E59" s="103"/>
      <c r="F59" s="71">
        <f t="shared" si="0"/>
        <v>0</v>
      </c>
      <c r="J59" s="95" cm="1">
        <f t="array" ref="J59">_xlfn.IFS(B59="10.1. Bütçeli TDP- Sosyal Sorumluluk Projesi",100,B59="10.2. Bütçesiz TDP- Sosyal Sorumluluk Projesi",20,B59="10.3. Eğitim Merkezi Faaliyetleri",5,B59="10.4. Sosyal Sorumluluk Çalışmaları ",5,B59="",0)</f>
        <v>0</v>
      </c>
      <c r="M59" s="95">
        <f t="shared" si="1"/>
        <v>0</v>
      </c>
    </row>
    <row r="60" spans="1:13" ht="37.5" customHeight="1">
      <c r="A60" s="102">
        <v>57</v>
      </c>
      <c r="B60" s="103"/>
      <c r="C60" s="103"/>
      <c r="D60" s="103"/>
      <c r="E60" s="103"/>
      <c r="F60" s="71">
        <f t="shared" si="0"/>
        <v>0</v>
      </c>
      <c r="J60" s="95" cm="1">
        <f t="array" ref="J60">_xlfn.IFS(B60="10.1. Bütçeli TDP- Sosyal Sorumluluk Projesi",100,B60="10.2. Bütçesiz TDP- Sosyal Sorumluluk Projesi",20,B60="10.3. Eğitim Merkezi Faaliyetleri",5,B60="10.4. Sosyal Sorumluluk Çalışmaları ",5,B60="",0)</f>
        <v>0</v>
      </c>
      <c r="M60" s="95">
        <f t="shared" si="1"/>
        <v>0</v>
      </c>
    </row>
    <row r="61" spans="1:13" ht="37.5" customHeight="1">
      <c r="A61" s="78">
        <v>58</v>
      </c>
      <c r="B61" s="103"/>
      <c r="C61" s="103"/>
      <c r="D61" s="103"/>
      <c r="E61" s="103"/>
      <c r="F61" s="71">
        <f t="shared" si="0"/>
        <v>0</v>
      </c>
      <c r="J61" s="95" cm="1">
        <f t="array" ref="J61">_xlfn.IFS(B61="10.1. Bütçeli TDP- Sosyal Sorumluluk Projesi",100,B61="10.2. Bütçesiz TDP- Sosyal Sorumluluk Projesi",20,B61="10.3. Eğitim Merkezi Faaliyetleri",5,B61="10.4. Sosyal Sorumluluk Çalışmaları ",5,B61="",0)</f>
        <v>0</v>
      </c>
      <c r="M61" s="95">
        <f t="shared" si="1"/>
        <v>0</v>
      </c>
    </row>
    <row r="62" spans="1:13" ht="37.5" customHeight="1">
      <c r="A62" s="102">
        <v>59</v>
      </c>
      <c r="B62" s="103"/>
      <c r="C62" s="103"/>
      <c r="D62" s="103"/>
      <c r="E62" s="103"/>
      <c r="F62" s="71">
        <f t="shared" si="0"/>
        <v>0</v>
      </c>
      <c r="J62" s="95" cm="1">
        <f t="array" ref="J62">_xlfn.IFS(B62="10.1. Bütçeli TDP- Sosyal Sorumluluk Projesi",100,B62="10.2. Bütçesiz TDP- Sosyal Sorumluluk Projesi",20,B62="10.3. Eğitim Merkezi Faaliyetleri",5,B62="10.4. Sosyal Sorumluluk Çalışmaları ",5,B62="",0)</f>
        <v>0</v>
      </c>
      <c r="M62" s="95">
        <f t="shared" si="1"/>
        <v>0</v>
      </c>
    </row>
    <row r="63" spans="1:13" ht="37.5" customHeight="1">
      <c r="A63" s="102">
        <v>60</v>
      </c>
      <c r="B63" s="103"/>
      <c r="C63" s="103"/>
      <c r="D63" s="103"/>
      <c r="E63" s="103"/>
      <c r="F63" s="71">
        <f t="shared" si="0"/>
        <v>0</v>
      </c>
      <c r="J63" s="95" cm="1">
        <f t="array" ref="J63">_xlfn.IFS(B63="10.1. Bütçeli TDP- Sosyal Sorumluluk Projesi",100,B63="10.2. Bütçesiz TDP- Sosyal Sorumluluk Projesi",20,B63="10.3. Eğitim Merkezi Faaliyetleri",5,B63="10.4. Sosyal Sorumluluk Çalışmaları ",5,B63="",0)</f>
        <v>0</v>
      </c>
      <c r="M63" s="95">
        <f t="shared" si="1"/>
        <v>0</v>
      </c>
    </row>
    <row r="64" spans="1:13" ht="37.5" customHeight="1">
      <c r="A64" s="78">
        <v>61</v>
      </c>
      <c r="B64" s="103"/>
      <c r="C64" s="103"/>
      <c r="D64" s="103"/>
      <c r="E64" s="103"/>
      <c r="F64" s="71">
        <f t="shared" si="0"/>
        <v>0</v>
      </c>
      <c r="J64" s="95" cm="1">
        <f t="array" ref="J64">_xlfn.IFS(B64="10.1. Bütçeli TDP- Sosyal Sorumluluk Projesi",100,B64="10.2. Bütçesiz TDP- Sosyal Sorumluluk Projesi",20,B64="10.3. Eğitim Merkezi Faaliyetleri",5,B64="10.4. Sosyal Sorumluluk Çalışmaları ",5,B64="",0)</f>
        <v>0</v>
      </c>
      <c r="M64" s="95">
        <f t="shared" si="1"/>
        <v>0</v>
      </c>
    </row>
    <row r="65" spans="1:13" ht="37.5" customHeight="1">
      <c r="A65" s="102">
        <v>62</v>
      </c>
      <c r="B65" s="103"/>
      <c r="C65" s="103"/>
      <c r="D65" s="103"/>
      <c r="E65" s="103"/>
      <c r="F65" s="71">
        <f t="shared" si="0"/>
        <v>0</v>
      </c>
      <c r="J65" s="95" cm="1">
        <f t="array" ref="J65">_xlfn.IFS(B65="10.1. Bütçeli TDP- Sosyal Sorumluluk Projesi",100,B65="10.2. Bütçesiz TDP- Sosyal Sorumluluk Projesi",20,B65="10.3. Eğitim Merkezi Faaliyetleri",5,B65="10.4. Sosyal Sorumluluk Çalışmaları ",5,B65="",0)</f>
        <v>0</v>
      </c>
      <c r="M65" s="95">
        <f t="shared" si="1"/>
        <v>0</v>
      </c>
    </row>
    <row r="66" spans="1:13" ht="37.5" customHeight="1">
      <c r="A66" s="102">
        <v>63</v>
      </c>
      <c r="B66" s="103"/>
      <c r="C66" s="103"/>
      <c r="D66" s="103"/>
      <c r="E66" s="103"/>
      <c r="F66" s="71">
        <f t="shared" si="0"/>
        <v>0</v>
      </c>
      <c r="J66" s="95" cm="1">
        <f t="array" ref="J66">_xlfn.IFS(B66="10.1. Bütçeli TDP- Sosyal Sorumluluk Projesi",100,B66="10.2. Bütçesiz TDP- Sosyal Sorumluluk Projesi",20,B66="10.3. Eğitim Merkezi Faaliyetleri",5,B66="10.4. Sosyal Sorumluluk Çalışmaları ",5,B66="",0)</f>
        <v>0</v>
      </c>
      <c r="M66" s="95">
        <f t="shared" si="1"/>
        <v>0</v>
      </c>
    </row>
    <row r="67" spans="1:13" ht="37.5" customHeight="1">
      <c r="A67" s="78">
        <v>64</v>
      </c>
      <c r="B67" s="103"/>
      <c r="C67" s="103"/>
      <c r="D67" s="103"/>
      <c r="E67" s="103"/>
      <c r="F67" s="71">
        <f t="shared" si="0"/>
        <v>0</v>
      </c>
      <c r="J67" s="95" cm="1">
        <f t="array" ref="J67">_xlfn.IFS(B67="10.1. Bütçeli TDP- Sosyal Sorumluluk Projesi",100,B67="10.2. Bütçesiz TDP- Sosyal Sorumluluk Projesi",20,B67="10.3. Eğitim Merkezi Faaliyetleri",5,B67="10.4. Sosyal Sorumluluk Çalışmaları ",5,B67="",0)</f>
        <v>0</v>
      </c>
      <c r="M67" s="95">
        <f t="shared" si="1"/>
        <v>0</v>
      </c>
    </row>
    <row r="68" spans="1:13" ht="37.5" customHeight="1">
      <c r="A68" s="102">
        <v>65</v>
      </c>
      <c r="B68" s="103"/>
      <c r="C68" s="103"/>
      <c r="D68" s="103"/>
      <c r="E68" s="103"/>
      <c r="F68" s="71">
        <f t="shared" si="0"/>
        <v>0</v>
      </c>
      <c r="J68" s="95" cm="1">
        <f t="array" ref="J68">_xlfn.IFS(B68="10.1. Bütçeli TDP- Sosyal Sorumluluk Projesi",100,B68="10.2. Bütçesiz TDP- Sosyal Sorumluluk Projesi",20,B68="10.3. Eğitim Merkezi Faaliyetleri",5,B68="10.4. Sosyal Sorumluluk Çalışmaları ",5,B68="",0)</f>
        <v>0</v>
      </c>
      <c r="M68" s="95">
        <f t="shared" si="1"/>
        <v>0</v>
      </c>
    </row>
    <row r="69" spans="1:13" ht="37.5" customHeight="1">
      <c r="A69" s="102">
        <v>66</v>
      </c>
      <c r="B69" s="103"/>
      <c r="C69" s="103"/>
      <c r="D69" s="103"/>
      <c r="E69" s="103"/>
      <c r="F69" s="71">
        <f t="shared" ref="F69:F101" si="2">J69</f>
        <v>0</v>
      </c>
      <c r="J69" s="95" cm="1">
        <f t="array" ref="J69">_xlfn.IFS(B69="10.1. Bütçeli TDP- Sosyal Sorumluluk Projesi",100,B69="10.2. Bütçesiz TDP- Sosyal Sorumluluk Projesi",20,B69="10.3. Eğitim Merkezi Faaliyetleri",5,B69="10.4. Sosyal Sorumluluk Çalışmaları ",5,B69="",0)</f>
        <v>0</v>
      </c>
      <c r="M69" s="95">
        <f t="shared" ref="M69:M101" si="3">IF(B69="10.3. Eğitim Merkezi Faaliyetleri",F69,0)</f>
        <v>0</v>
      </c>
    </row>
    <row r="70" spans="1:13" ht="37.5" customHeight="1">
      <c r="A70" s="78">
        <v>67</v>
      </c>
      <c r="B70" s="103"/>
      <c r="C70" s="103"/>
      <c r="D70" s="103"/>
      <c r="E70" s="103"/>
      <c r="F70" s="71">
        <f t="shared" si="2"/>
        <v>0</v>
      </c>
      <c r="J70" s="95" cm="1">
        <f t="array" ref="J70">_xlfn.IFS(B70="10.1. Bütçeli TDP- Sosyal Sorumluluk Projesi",100,B70="10.2. Bütçesiz TDP- Sosyal Sorumluluk Projesi",20,B70="10.3. Eğitim Merkezi Faaliyetleri",5,B70="10.4. Sosyal Sorumluluk Çalışmaları ",5,B70="",0)</f>
        <v>0</v>
      </c>
      <c r="M70" s="95">
        <f t="shared" si="3"/>
        <v>0</v>
      </c>
    </row>
    <row r="71" spans="1:13" ht="37.5" customHeight="1">
      <c r="A71" s="102">
        <v>68</v>
      </c>
      <c r="B71" s="103"/>
      <c r="C71" s="103"/>
      <c r="D71" s="103"/>
      <c r="E71" s="103"/>
      <c r="F71" s="71">
        <f t="shared" si="2"/>
        <v>0</v>
      </c>
      <c r="J71" s="95" cm="1">
        <f t="array" ref="J71">_xlfn.IFS(B71="10.1. Bütçeli TDP- Sosyal Sorumluluk Projesi",100,B71="10.2. Bütçesiz TDP- Sosyal Sorumluluk Projesi",20,B71="10.3. Eğitim Merkezi Faaliyetleri",5,B71="10.4. Sosyal Sorumluluk Çalışmaları ",5,B71="",0)</f>
        <v>0</v>
      </c>
      <c r="M71" s="95">
        <f t="shared" si="3"/>
        <v>0</v>
      </c>
    </row>
    <row r="72" spans="1:13" ht="37.5" customHeight="1">
      <c r="A72" s="102">
        <v>69</v>
      </c>
      <c r="B72" s="103"/>
      <c r="C72" s="103"/>
      <c r="D72" s="103"/>
      <c r="E72" s="103"/>
      <c r="F72" s="71">
        <f t="shared" si="2"/>
        <v>0</v>
      </c>
      <c r="J72" s="95" cm="1">
        <f t="array" ref="J72">_xlfn.IFS(B72="10.1. Bütçeli TDP- Sosyal Sorumluluk Projesi",100,B72="10.2. Bütçesiz TDP- Sosyal Sorumluluk Projesi",20,B72="10.3. Eğitim Merkezi Faaliyetleri",5,B72="10.4. Sosyal Sorumluluk Çalışmaları ",5,B72="",0)</f>
        <v>0</v>
      </c>
      <c r="M72" s="95">
        <f t="shared" si="3"/>
        <v>0</v>
      </c>
    </row>
    <row r="73" spans="1:13" ht="37.5" customHeight="1">
      <c r="A73" s="78">
        <v>70</v>
      </c>
      <c r="B73" s="103"/>
      <c r="C73" s="103"/>
      <c r="D73" s="103"/>
      <c r="E73" s="103"/>
      <c r="F73" s="71">
        <f t="shared" si="2"/>
        <v>0</v>
      </c>
      <c r="J73" s="95" cm="1">
        <f t="array" ref="J73">_xlfn.IFS(B73="10.1. Bütçeli TDP- Sosyal Sorumluluk Projesi",100,B73="10.2. Bütçesiz TDP- Sosyal Sorumluluk Projesi",20,B73="10.3. Eğitim Merkezi Faaliyetleri",5,B73="10.4. Sosyal Sorumluluk Çalışmaları ",5,B73="",0)</f>
        <v>0</v>
      </c>
      <c r="M73" s="95">
        <f t="shared" si="3"/>
        <v>0</v>
      </c>
    </row>
    <row r="74" spans="1:13" ht="37.5" customHeight="1">
      <c r="A74" s="102">
        <v>71</v>
      </c>
      <c r="B74" s="103"/>
      <c r="C74" s="103"/>
      <c r="D74" s="103"/>
      <c r="E74" s="103"/>
      <c r="F74" s="71">
        <f t="shared" si="2"/>
        <v>0</v>
      </c>
      <c r="J74" s="95" cm="1">
        <f t="array" ref="J74">_xlfn.IFS(B74="10.1. Bütçeli TDP- Sosyal Sorumluluk Projesi",100,B74="10.2. Bütçesiz TDP- Sosyal Sorumluluk Projesi",20,B74="10.3. Eğitim Merkezi Faaliyetleri",5,B74="10.4. Sosyal Sorumluluk Çalışmaları ",5,B74="",0)</f>
        <v>0</v>
      </c>
      <c r="M74" s="95">
        <f t="shared" si="3"/>
        <v>0</v>
      </c>
    </row>
    <row r="75" spans="1:13" ht="37.5" customHeight="1">
      <c r="A75" s="102">
        <v>72</v>
      </c>
      <c r="B75" s="103"/>
      <c r="C75" s="103"/>
      <c r="D75" s="103"/>
      <c r="E75" s="103"/>
      <c r="F75" s="71">
        <f t="shared" si="2"/>
        <v>0</v>
      </c>
      <c r="J75" s="95" cm="1">
        <f t="array" ref="J75">_xlfn.IFS(B75="10.1. Bütçeli TDP- Sosyal Sorumluluk Projesi",100,B75="10.2. Bütçesiz TDP- Sosyal Sorumluluk Projesi",20,B75="10.3. Eğitim Merkezi Faaliyetleri",5,B75="10.4. Sosyal Sorumluluk Çalışmaları ",5,B75="",0)</f>
        <v>0</v>
      </c>
      <c r="M75" s="95">
        <f t="shared" si="3"/>
        <v>0</v>
      </c>
    </row>
    <row r="76" spans="1:13" ht="37.5" customHeight="1">
      <c r="A76" s="78">
        <v>73</v>
      </c>
      <c r="B76" s="103"/>
      <c r="C76" s="103"/>
      <c r="D76" s="103"/>
      <c r="E76" s="103"/>
      <c r="F76" s="71">
        <f t="shared" si="2"/>
        <v>0</v>
      </c>
      <c r="J76" s="95" cm="1">
        <f t="array" ref="J76">_xlfn.IFS(B76="10.1. Bütçeli TDP- Sosyal Sorumluluk Projesi",100,B76="10.2. Bütçesiz TDP- Sosyal Sorumluluk Projesi",20,B76="10.3. Eğitim Merkezi Faaliyetleri",5,B76="10.4. Sosyal Sorumluluk Çalışmaları ",5,B76="",0)</f>
        <v>0</v>
      </c>
      <c r="M76" s="95">
        <f t="shared" si="3"/>
        <v>0</v>
      </c>
    </row>
    <row r="77" spans="1:13" ht="37.5" customHeight="1">
      <c r="A77" s="102">
        <v>74</v>
      </c>
      <c r="B77" s="103"/>
      <c r="C77" s="103"/>
      <c r="D77" s="103"/>
      <c r="E77" s="103"/>
      <c r="F77" s="71">
        <f t="shared" si="2"/>
        <v>0</v>
      </c>
      <c r="J77" s="95" cm="1">
        <f t="array" ref="J77">_xlfn.IFS(B77="10.1. Bütçeli TDP- Sosyal Sorumluluk Projesi",100,B77="10.2. Bütçesiz TDP- Sosyal Sorumluluk Projesi",20,B77="10.3. Eğitim Merkezi Faaliyetleri",5,B77="10.4. Sosyal Sorumluluk Çalışmaları ",5,B77="",0)</f>
        <v>0</v>
      </c>
      <c r="M77" s="95">
        <f t="shared" si="3"/>
        <v>0</v>
      </c>
    </row>
    <row r="78" spans="1:13" ht="37.5" customHeight="1">
      <c r="A78" s="102">
        <v>75</v>
      </c>
      <c r="B78" s="103"/>
      <c r="C78" s="103"/>
      <c r="D78" s="103"/>
      <c r="E78" s="103"/>
      <c r="F78" s="71">
        <f t="shared" si="2"/>
        <v>0</v>
      </c>
      <c r="J78" s="95" cm="1">
        <f t="array" ref="J78">_xlfn.IFS(B78="10.1. Bütçeli TDP- Sosyal Sorumluluk Projesi",100,B78="10.2. Bütçesiz TDP- Sosyal Sorumluluk Projesi",20,B78="10.3. Eğitim Merkezi Faaliyetleri",5,B78="10.4. Sosyal Sorumluluk Çalışmaları ",5,B78="",0)</f>
        <v>0</v>
      </c>
      <c r="M78" s="95">
        <f t="shared" si="3"/>
        <v>0</v>
      </c>
    </row>
    <row r="79" spans="1:13" ht="37.5" customHeight="1">
      <c r="A79" s="78">
        <v>76</v>
      </c>
      <c r="B79" s="103"/>
      <c r="C79" s="103"/>
      <c r="D79" s="103"/>
      <c r="E79" s="103"/>
      <c r="F79" s="71">
        <f t="shared" si="2"/>
        <v>0</v>
      </c>
      <c r="J79" s="95" cm="1">
        <f t="array" ref="J79">_xlfn.IFS(B79="10.1. Bütçeli TDP- Sosyal Sorumluluk Projesi",100,B79="10.2. Bütçesiz TDP- Sosyal Sorumluluk Projesi",20,B79="10.3. Eğitim Merkezi Faaliyetleri",5,B79="10.4. Sosyal Sorumluluk Çalışmaları ",5,B79="",0)</f>
        <v>0</v>
      </c>
      <c r="M79" s="95">
        <f t="shared" si="3"/>
        <v>0</v>
      </c>
    </row>
    <row r="80" spans="1:13" ht="37.5" customHeight="1">
      <c r="A80" s="102">
        <v>77</v>
      </c>
      <c r="B80" s="103"/>
      <c r="C80" s="103"/>
      <c r="D80" s="103"/>
      <c r="E80" s="103"/>
      <c r="F80" s="71">
        <f t="shared" si="2"/>
        <v>0</v>
      </c>
      <c r="J80" s="95" cm="1">
        <f t="array" ref="J80">_xlfn.IFS(B80="10.1. Bütçeli TDP- Sosyal Sorumluluk Projesi",100,B80="10.2. Bütçesiz TDP- Sosyal Sorumluluk Projesi",20,B80="10.3. Eğitim Merkezi Faaliyetleri",5,B80="10.4. Sosyal Sorumluluk Çalışmaları ",5,B80="",0)</f>
        <v>0</v>
      </c>
      <c r="M80" s="95">
        <f t="shared" si="3"/>
        <v>0</v>
      </c>
    </row>
    <row r="81" spans="1:13" ht="37.5" customHeight="1">
      <c r="A81" s="102">
        <v>78</v>
      </c>
      <c r="B81" s="103"/>
      <c r="C81" s="103"/>
      <c r="D81" s="103"/>
      <c r="E81" s="103"/>
      <c r="F81" s="71">
        <f t="shared" si="2"/>
        <v>0</v>
      </c>
      <c r="J81" s="95" cm="1">
        <f t="array" ref="J81">_xlfn.IFS(B81="10.1. Bütçeli TDP- Sosyal Sorumluluk Projesi",100,B81="10.2. Bütçesiz TDP- Sosyal Sorumluluk Projesi",20,B81="10.3. Eğitim Merkezi Faaliyetleri",5,B81="10.4. Sosyal Sorumluluk Çalışmaları ",5,B81="",0)</f>
        <v>0</v>
      </c>
      <c r="M81" s="95">
        <f t="shared" si="3"/>
        <v>0</v>
      </c>
    </row>
    <row r="82" spans="1:13" ht="37.5" customHeight="1">
      <c r="A82" s="78">
        <v>79</v>
      </c>
      <c r="B82" s="103"/>
      <c r="C82" s="103"/>
      <c r="D82" s="103"/>
      <c r="E82" s="103"/>
      <c r="F82" s="71">
        <f t="shared" si="2"/>
        <v>0</v>
      </c>
      <c r="J82" s="95" cm="1">
        <f t="array" ref="J82">_xlfn.IFS(B82="10.1. Bütçeli TDP- Sosyal Sorumluluk Projesi",100,B82="10.2. Bütçesiz TDP- Sosyal Sorumluluk Projesi",20,B82="10.3. Eğitim Merkezi Faaliyetleri",5,B82="10.4. Sosyal Sorumluluk Çalışmaları ",5,B82="",0)</f>
        <v>0</v>
      </c>
      <c r="M82" s="95">
        <f t="shared" si="3"/>
        <v>0</v>
      </c>
    </row>
    <row r="83" spans="1:13" ht="37.5" customHeight="1">
      <c r="A83" s="102">
        <v>80</v>
      </c>
      <c r="B83" s="103"/>
      <c r="C83" s="103"/>
      <c r="D83" s="103"/>
      <c r="E83" s="103"/>
      <c r="F83" s="71">
        <f t="shared" si="2"/>
        <v>0</v>
      </c>
      <c r="J83" s="95" cm="1">
        <f t="array" ref="J83">_xlfn.IFS(B83="10.1. Bütçeli TDP- Sosyal Sorumluluk Projesi",100,B83="10.2. Bütçesiz TDP- Sosyal Sorumluluk Projesi",20,B83="10.3. Eğitim Merkezi Faaliyetleri",5,B83="10.4. Sosyal Sorumluluk Çalışmaları ",5,B83="",0)</f>
        <v>0</v>
      </c>
      <c r="M83" s="95">
        <f t="shared" si="3"/>
        <v>0</v>
      </c>
    </row>
    <row r="84" spans="1:13" ht="37.5" customHeight="1">
      <c r="A84" s="102">
        <v>81</v>
      </c>
      <c r="B84" s="103"/>
      <c r="C84" s="103"/>
      <c r="D84" s="103"/>
      <c r="E84" s="103"/>
      <c r="F84" s="71">
        <f t="shared" si="2"/>
        <v>0</v>
      </c>
      <c r="J84" s="95" cm="1">
        <f t="array" ref="J84">_xlfn.IFS(B84="10.1. Bütçeli TDP- Sosyal Sorumluluk Projesi",100,B84="10.2. Bütçesiz TDP- Sosyal Sorumluluk Projesi",20,B84="10.3. Eğitim Merkezi Faaliyetleri",5,B84="10.4. Sosyal Sorumluluk Çalışmaları ",5,B84="",0)</f>
        <v>0</v>
      </c>
      <c r="M84" s="95">
        <f t="shared" si="3"/>
        <v>0</v>
      </c>
    </row>
    <row r="85" spans="1:13" ht="37.5" customHeight="1">
      <c r="A85" s="78">
        <v>82</v>
      </c>
      <c r="B85" s="103"/>
      <c r="C85" s="103"/>
      <c r="D85" s="103"/>
      <c r="E85" s="103"/>
      <c r="F85" s="71">
        <f t="shared" si="2"/>
        <v>0</v>
      </c>
      <c r="J85" s="95" cm="1">
        <f t="array" ref="J85">_xlfn.IFS(B85="10.1. Bütçeli TDP- Sosyal Sorumluluk Projesi",100,B85="10.2. Bütçesiz TDP- Sosyal Sorumluluk Projesi",20,B85="10.3. Eğitim Merkezi Faaliyetleri",5,B85="10.4. Sosyal Sorumluluk Çalışmaları ",5,B85="",0)</f>
        <v>0</v>
      </c>
      <c r="M85" s="95">
        <f t="shared" si="3"/>
        <v>0</v>
      </c>
    </row>
    <row r="86" spans="1:13" ht="37.5" customHeight="1">
      <c r="A86" s="102">
        <v>83</v>
      </c>
      <c r="B86" s="103"/>
      <c r="C86" s="103"/>
      <c r="D86" s="103"/>
      <c r="E86" s="103"/>
      <c r="F86" s="71">
        <f t="shared" si="2"/>
        <v>0</v>
      </c>
      <c r="J86" s="95" cm="1">
        <f t="array" ref="J86">_xlfn.IFS(B86="10.1. Bütçeli TDP- Sosyal Sorumluluk Projesi",100,B86="10.2. Bütçesiz TDP- Sosyal Sorumluluk Projesi",20,B86="10.3. Eğitim Merkezi Faaliyetleri",5,B86="10.4. Sosyal Sorumluluk Çalışmaları ",5,B86="",0)</f>
        <v>0</v>
      </c>
      <c r="M86" s="95">
        <f t="shared" si="3"/>
        <v>0</v>
      </c>
    </row>
    <row r="87" spans="1:13" ht="37.5" customHeight="1">
      <c r="A87" s="102">
        <v>84</v>
      </c>
      <c r="B87" s="103"/>
      <c r="C87" s="103"/>
      <c r="D87" s="103"/>
      <c r="E87" s="103"/>
      <c r="F87" s="71">
        <f t="shared" si="2"/>
        <v>0</v>
      </c>
      <c r="J87" s="95" cm="1">
        <f t="array" ref="J87">_xlfn.IFS(B87="10.1. Bütçeli TDP- Sosyal Sorumluluk Projesi",100,B87="10.2. Bütçesiz TDP- Sosyal Sorumluluk Projesi",20,B87="10.3. Eğitim Merkezi Faaliyetleri",5,B87="10.4. Sosyal Sorumluluk Çalışmaları ",5,B87="",0)</f>
        <v>0</v>
      </c>
      <c r="M87" s="95">
        <f t="shared" si="3"/>
        <v>0</v>
      </c>
    </row>
    <row r="88" spans="1:13" ht="37.5" customHeight="1">
      <c r="A88" s="78">
        <v>85</v>
      </c>
      <c r="B88" s="103"/>
      <c r="C88" s="103"/>
      <c r="D88" s="103"/>
      <c r="E88" s="103"/>
      <c r="F88" s="71">
        <f t="shared" si="2"/>
        <v>0</v>
      </c>
      <c r="J88" s="95" cm="1">
        <f t="array" ref="J88">_xlfn.IFS(B88="10.1. Bütçeli TDP- Sosyal Sorumluluk Projesi",100,B88="10.2. Bütçesiz TDP- Sosyal Sorumluluk Projesi",20,B88="10.3. Eğitim Merkezi Faaliyetleri",5,B88="10.4. Sosyal Sorumluluk Çalışmaları ",5,B88="",0)</f>
        <v>0</v>
      </c>
      <c r="M88" s="95">
        <f t="shared" si="3"/>
        <v>0</v>
      </c>
    </row>
    <row r="89" spans="1:13" ht="37.5" customHeight="1">
      <c r="A89" s="102">
        <v>86</v>
      </c>
      <c r="B89" s="103"/>
      <c r="C89" s="103"/>
      <c r="D89" s="103"/>
      <c r="E89" s="103"/>
      <c r="F89" s="71">
        <f t="shared" si="2"/>
        <v>0</v>
      </c>
      <c r="J89" s="95" cm="1">
        <f t="array" ref="J89">_xlfn.IFS(B89="10.1. Bütçeli TDP- Sosyal Sorumluluk Projesi",100,B89="10.2. Bütçesiz TDP- Sosyal Sorumluluk Projesi",20,B89="10.3. Eğitim Merkezi Faaliyetleri",5,B89="10.4. Sosyal Sorumluluk Çalışmaları ",5,B89="",0)</f>
        <v>0</v>
      </c>
      <c r="M89" s="95">
        <f t="shared" si="3"/>
        <v>0</v>
      </c>
    </row>
    <row r="90" spans="1:13" ht="37.5" customHeight="1">
      <c r="A90" s="102">
        <v>87</v>
      </c>
      <c r="B90" s="103"/>
      <c r="C90" s="103"/>
      <c r="D90" s="103"/>
      <c r="E90" s="103"/>
      <c r="F90" s="71">
        <f t="shared" si="2"/>
        <v>0</v>
      </c>
      <c r="J90" s="95" cm="1">
        <f t="array" ref="J90">_xlfn.IFS(B90="10.1. Bütçeli TDP- Sosyal Sorumluluk Projesi",100,B90="10.2. Bütçesiz TDP- Sosyal Sorumluluk Projesi",20,B90="10.3. Eğitim Merkezi Faaliyetleri",5,B90="10.4. Sosyal Sorumluluk Çalışmaları ",5,B90="",0)</f>
        <v>0</v>
      </c>
      <c r="M90" s="95">
        <f t="shared" si="3"/>
        <v>0</v>
      </c>
    </row>
    <row r="91" spans="1:13" ht="37.5" customHeight="1">
      <c r="A91" s="78">
        <v>88</v>
      </c>
      <c r="B91" s="103"/>
      <c r="C91" s="103"/>
      <c r="D91" s="103"/>
      <c r="E91" s="103"/>
      <c r="F91" s="71">
        <f t="shared" si="2"/>
        <v>0</v>
      </c>
      <c r="J91" s="95" cm="1">
        <f t="array" ref="J91">_xlfn.IFS(B91="10.1. Bütçeli TDP- Sosyal Sorumluluk Projesi",100,B91="10.2. Bütçesiz TDP- Sosyal Sorumluluk Projesi",20,B91="10.3. Eğitim Merkezi Faaliyetleri",5,B91="10.4. Sosyal Sorumluluk Çalışmaları ",5,B91="",0)</f>
        <v>0</v>
      </c>
      <c r="M91" s="95">
        <f t="shared" si="3"/>
        <v>0</v>
      </c>
    </row>
    <row r="92" spans="1:13" ht="37.5" customHeight="1">
      <c r="A92" s="102">
        <v>89</v>
      </c>
      <c r="B92" s="103"/>
      <c r="C92" s="103"/>
      <c r="D92" s="103"/>
      <c r="E92" s="103"/>
      <c r="F92" s="71">
        <f t="shared" si="2"/>
        <v>0</v>
      </c>
      <c r="J92" s="95" cm="1">
        <f t="array" ref="J92">_xlfn.IFS(B92="10.1. Bütçeli TDP- Sosyal Sorumluluk Projesi",100,B92="10.2. Bütçesiz TDP- Sosyal Sorumluluk Projesi",20,B92="10.3. Eğitim Merkezi Faaliyetleri",5,B92="10.4. Sosyal Sorumluluk Çalışmaları ",5,B92="",0)</f>
        <v>0</v>
      </c>
      <c r="M92" s="95">
        <f t="shared" si="3"/>
        <v>0</v>
      </c>
    </row>
    <row r="93" spans="1:13" ht="37.5" customHeight="1">
      <c r="A93" s="102">
        <v>90</v>
      </c>
      <c r="B93" s="103"/>
      <c r="C93" s="103"/>
      <c r="D93" s="103"/>
      <c r="E93" s="103"/>
      <c r="F93" s="71">
        <f t="shared" si="2"/>
        <v>0</v>
      </c>
      <c r="J93" s="95" cm="1">
        <f t="array" ref="J93">_xlfn.IFS(B93="10.1. Bütçeli TDP- Sosyal Sorumluluk Projesi",100,B93="10.2. Bütçesiz TDP- Sosyal Sorumluluk Projesi",20,B93="10.3. Eğitim Merkezi Faaliyetleri",5,B93="10.4. Sosyal Sorumluluk Çalışmaları ",5,B93="",0)</f>
        <v>0</v>
      </c>
      <c r="M93" s="95">
        <f t="shared" si="3"/>
        <v>0</v>
      </c>
    </row>
    <row r="94" spans="1:13" ht="37.5" customHeight="1">
      <c r="A94" s="78">
        <v>91</v>
      </c>
      <c r="B94" s="103"/>
      <c r="C94" s="103"/>
      <c r="D94" s="103"/>
      <c r="E94" s="103"/>
      <c r="F94" s="71">
        <f t="shared" si="2"/>
        <v>0</v>
      </c>
      <c r="J94" s="95" cm="1">
        <f t="array" ref="J94">_xlfn.IFS(B94="10.1. Bütçeli TDP- Sosyal Sorumluluk Projesi",100,B94="10.2. Bütçesiz TDP- Sosyal Sorumluluk Projesi",20,B94="10.3. Eğitim Merkezi Faaliyetleri",5,B94="10.4. Sosyal Sorumluluk Çalışmaları ",5,B94="",0)</f>
        <v>0</v>
      </c>
      <c r="M94" s="95">
        <f t="shared" si="3"/>
        <v>0</v>
      </c>
    </row>
    <row r="95" spans="1:13" ht="37.5" customHeight="1">
      <c r="A95" s="102">
        <v>92</v>
      </c>
      <c r="B95" s="103"/>
      <c r="C95" s="103"/>
      <c r="D95" s="103"/>
      <c r="E95" s="103"/>
      <c r="F95" s="71">
        <f t="shared" si="2"/>
        <v>0</v>
      </c>
      <c r="J95" s="95" cm="1">
        <f t="array" ref="J95">_xlfn.IFS(B95="10.1. Bütçeli TDP- Sosyal Sorumluluk Projesi",100,B95="10.2. Bütçesiz TDP- Sosyal Sorumluluk Projesi",20,B95="10.3. Eğitim Merkezi Faaliyetleri",5,B95="10.4. Sosyal Sorumluluk Çalışmaları ",5,B95="",0)</f>
        <v>0</v>
      </c>
      <c r="M95" s="95">
        <f t="shared" si="3"/>
        <v>0</v>
      </c>
    </row>
    <row r="96" spans="1:13" ht="37.5" customHeight="1">
      <c r="A96" s="102">
        <v>93</v>
      </c>
      <c r="B96" s="103"/>
      <c r="C96" s="103"/>
      <c r="D96" s="103"/>
      <c r="E96" s="103"/>
      <c r="F96" s="71">
        <f t="shared" si="2"/>
        <v>0</v>
      </c>
      <c r="J96" s="95" cm="1">
        <f t="array" ref="J96">_xlfn.IFS(B96="10.1. Bütçeli TDP- Sosyal Sorumluluk Projesi",100,B96="10.2. Bütçesiz TDP- Sosyal Sorumluluk Projesi",20,B96="10.3. Eğitim Merkezi Faaliyetleri",5,B96="10.4. Sosyal Sorumluluk Çalışmaları ",5,B96="",0)</f>
        <v>0</v>
      </c>
      <c r="M96" s="95">
        <f t="shared" si="3"/>
        <v>0</v>
      </c>
    </row>
    <row r="97" spans="1:13" ht="37.5" customHeight="1">
      <c r="A97" s="78">
        <v>94</v>
      </c>
      <c r="B97" s="103"/>
      <c r="C97" s="103"/>
      <c r="D97" s="103"/>
      <c r="E97" s="103"/>
      <c r="F97" s="71">
        <f t="shared" si="2"/>
        <v>0</v>
      </c>
      <c r="J97" s="95" cm="1">
        <f t="array" ref="J97">_xlfn.IFS(B97="10.1. Bütçeli TDP- Sosyal Sorumluluk Projesi",100,B97="10.2. Bütçesiz TDP- Sosyal Sorumluluk Projesi",20,B97="10.3. Eğitim Merkezi Faaliyetleri",5,B97="10.4. Sosyal Sorumluluk Çalışmaları ",5,B97="",0)</f>
        <v>0</v>
      </c>
      <c r="M97" s="95">
        <f t="shared" si="3"/>
        <v>0</v>
      </c>
    </row>
    <row r="98" spans="1:13" ht="37.5" customHeight="1">
      <c r="A98" s="102">
        <v>95</v>
      </c>
      <c r="B98" s="103"/>
      <c r="C98" s="103"/>
      <c r="D98" s="103"/>
      <c r="E98" s="103"/>
      <c r="F98" s="71">
        <f t="shared" si="2"/>
        <v>0</v>
      </c>
      <c r="J98" s="95" cm="1">
        <f t="array" ref="J98">_xlfn.IFS(B98="10.1. Bütçeli TDP- Sosyal Sorumluluk Projesi",100,B98="10.2. Bütçesiz TDP- Sosyal Sorumluluk Projesi",20,B98="10.3. Eğitim Merkezi Faaliyetleri",5,B98="10.4. Sosyal Sorumluluk Çalışmaları ",5,B98="",0)</f>
        <v>0</v>
      </c>
      <c r="M98" s="95">
        <f t="shared" si="3"/>
        <v>0</v>
      </c>
    </row>
    <row r="99" spans="1:13" ht="37.5" customHeight="1">
      <c r="A99" s="102">
        <v>96</v>
      </c>
      <c r="B99" s="103"/>
      <c r="C99" s="103"/>
      <c r="D99" s="103"/>
      <c r="E99" s="103"/>
      <c r="F99" s="71">
        <f t="shared" si="2"/>
        <v>0</v>
      </c>
      <c r="J99" s="95" cm="1">
        <f t="array" ref="J99">_xlfn.IFS(B99="10.1. Bütçeli TDP- Sosyal Sorumluluk Projesi",100,B99="10.2. Bütçesiz TDP- Sosyal Sorumluluk Projesi",20,B99="10.3. Eğitim Merkezi Faaliyetleri",5,B99="10.4. Sosyal Sorumluluk Çalışmaları ",5,B99="",0)</f>
        <v>0</v>
      </c>
      <c r="M99" s="95">
        <f t="shared" si="3"/>
        <v>0</v>
      </c>
    </row>
    <row r="100" spans="1:13" ht="37.5" customHeight="1">
      <c r="A100" s="78">
        <v>97</v>
      </c>
      <c r="B100" s="103"/>
      <c r="C100" s="103"/>
      <c r="D100" s="103"/>
      <c r="E100" s="103"/>
      <c r="F100" s="71">
        <f t="shared" si="2"/>
        <v>0</v>
      </c>
      <c r="J100" s="95" cm="1">
        <f t="array" ref="J100">_xlfn.IFS(B100="10.1. Bütçeli TDP- Sosyal Sorumluluk Projesi",100,B100="10.2. Bütçesiz TDP- Sosyal Sorumluluk Projesi",20,B100="10.3. Eğitim Merkezi Faaliyetleri",5,B100="10.4. Sosyal Sorumluluk Çalışmaları ",5,B100="",0)</f>
        <v>0</v>
      </c>
      <c r="M100" s="95">
        <f t="shared" si="3"/>
        <v>0</v>
      </c>
    </row>
    <row r="101" spans="1:13" ht="37.5" customHeight="1">
      <c r="A101" s="102">
        <v>98</v>
      </c>
      <c r="B101" s="103"/>
      <c r="C101" s="103"/>
      <c r="D101" s="103"/>
      <c r="E101" s="103"/>
      <c r="F101" s="71">
        <f t="shared" si="2"/>
        <v>0</v>
      </c>
      <c r="J101" s="95" cm="1">
        <f t="array" ref="J101">_xlfn.IFS(B101="10.1. Bütçeli TDP- Sosyal Sorumluluk Projesi",100,B101="10.2. Bütçesiz TDP- Sosyal Sorumluluk Projesi",20,B101="10.3. Eğitim Merkezi Faaliyetleri",5,B101="10.4. Sosyal Sorumluluk Çalışmaları ",5,B101="",0)</f>
        <v>0</v>
      </c>
      <c r="M101" s="95">
        <f t="shared" si="3"/>
        <v>0</v>
      </c>
    </row>
  </sheetData>
  <sheetProtection algorithmName="SHA-512" hashValue="Iuv6YoQ1tR+jQ10bRk6PQTCa1Os1evOn8WaU6hTJrm8loNoTuX12i1KRkpsyJ5OsDc8TMlv9S4IDQNSlnCbttw==" saltValue="0/oF4ogGbEupmidbulNM5A==" spinCount="100000" sheet="1" objects="1" scenarios="1"/>
  <mergeCells count="2">
    <mergeCell ref="A1:E1"/>
    <mergeCell ref="A2:E2"/>
  </mergeCells>
  <dataValidations count="2">
    <dataValidation type="list" allowBlank="1" showInputMessage="1" showErrorMessage="1" sqref="C4:C101" xr:uid="{7B5BF444-2345-49E8-B063-29A99059347D}">
      <formula1>$L$8:$L$10</formula1>
    </dataValidation>
    <dataValidation type="list" allowBlank="1" showInputMessage="1" showErrorMessage="1" sqref="B4:B101" xr:uid="{FE42BB2A-6589-484C-A224-21E8DC34C5A7}">
      <formula1>$L$3:$L$6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7A2A-EEDD-420D-A4B3-B3604E267153}">
  <dimension ref="A1:D101"/>
  <sheetViews>
    <sheetView workbookViewId="0">
      <selection activeCell="H6" sqref="H6"/>
    </sheetView>
  </sheetViews>
  <sheetFormatPr defaultColWidth="12.875" defaultRowHeight="14.25"/>
  <cols>
    <col min="1" max="1" width="10.25" style="105" customWidth="1"/>
    <col min="2" max="2" width="26.25" style="65" customWidth="1"/>
    <col min="3" max="3" width="110.375" style="65" customWidth="1"/>
    <col min="4" max="4" width="17.75" style="63" customWidth="1"/>
  </cols>
  <sheetData>
    <row r="1" spans="1:4" ht="45" customHeight="1" thickBot="1">
      <c r="A1" s="189" t="s">
        <v>196</v>
      </c>
      <c r="B1" s="190"/>
      <c r="C1" s="192"/>
      <c r="D1" s="94" t="s">
        <v>74</v>
      </c>
    </row>
    <row r="2" spans="1:4" ht="45" customHeight="1">
      <c r="A2" s="183" t="s">
        <v>197</v>
      </c>
      <c r="B2" s="193"/>
      <c r="C2" s="193"/>
      <c r="D2" s="73">
        <f>SUM(D4:D101)</f>
        <v>0</v>
      </c>
    </row>
    <row r="3" spans="1:4" s="77" customFormat="1" ht="43.35" customHeight="1">
      <c r="A3" s="74" t="s">
        <v>51</v>
      </c>
      <c r="B3" s="75" t="s">
        <v>198</v>
      </c>
      <c r="C3" s="75" t="s">
        <v>190</v>
      </c>
      <c r="D3" s="71" t="s">
        <v>25</v>
      </c>
    </row>
    <row r="4" spans="1:4" ht="37.5" customHeight="1">
      <c r="A4" s="102">
        <v>1</v>
      </c>
      <c r="B4" s="117"/>
      <c r="C4" s="103"/>
      <c r="D4" s="118"/>
    </row>
    <row r="5" spans="1:4" ht="37.5" customHeight="1">
      <c r="A5" s="78">
        <v>2</v>
      </c>
      <c r="B5" s="117"/>
      <c r="C5" s="103"/>
      <c r="D5" s="119"/>
    </row>
    <row r="6" spans="1:4" ht="37.5" customHeight="1">
      <c r="A6" s="102">
        <v>3</v>
      </c>
      <c r="B6" s="117"/>
      <c r="C6" s="103"/>
      <c r="D6" s="119"/>
    </row>
    <row r="7" spans="1:4" ht="37.5" customHeight="1">
      <c r="A7" s="78">
        <v>4</v>
      </c>
      <c r="B7" s="117"/>
      <c r="C7" s="103"/>
      <c r="D7" s="119"/>
    </row>
    <row r="8" spans="1:4" ht="37.5" customHeight="1">
      <c r="A8" s="102">
        <v>5</v>
      </c>
      <c r="B8" s="117"/>
      <c r="C8" s="103"/>
      <c r="D8" s="119"/>
    </row>
    <row r="9" spans="1:4" ht="37.5" customHeight="1">
      <c r="A9" s="78">
        <v>6</v>
      </c>
      <c r="B9" s="117"/>
      <c r="C9" s="103"/>
      <c r="D9" s="119"/>
    </row>
    <row r="10" spans="1:4" ht="37.5" customHeight="1">
      <c r="A10" s="102">
        <v>7</v>
      </c>
      <c r="B10" s="117"/>
      <c r="C10" s="103"/>
      <c r="D10" s="119"/>
    </row>
    <row r="11" spans="1:4" ht="37.5" customHeight="1">
      <c r="A11" s="78">
        <v>8</v>
      </c>
      <c r="B11" s="117"/>
      <c r="C11" s="103"/>
      <c r="D11" s="119"/>
    </row>
    <row r="12" spans="1:4" ht="37.5" customHeight="1">
      <c r="A12" s="102">
        <v>9</v>
      </c>
      <c r="B12" s="117"/>
      <c r="C12" s="103"/>
      <c r="D12" s="119"/>
    </row>
    <row r="13" spans="1:4" ht="37.5" customHeight="1">
      <c r="A13" s="78">
        <v>10</v>
      </c>
      <c r="B13" s="117"/>
      <c r="C13" s="103"/>
      <c r="D13" s="119"/>
    </row>
    <row r="14" spans="1:4" ht="37.5" customHeight="1">
      <c r="A14" s="102">
        <v>11</v>
      </c>
      <c r="B14" s="117"/>
      <c r="C14" s="103"/>
      <c r="D14" s="119"/>
    </row>
    <row r="15" spans="1:4" ht="37.5" customHeight="1">
      <c r="A15" s="78">
        <v>12</v>
      </c>
      <c r="B15" s="117"/>
      <c r="C15" s="103"/>
      <c r="D15" s="119"/>
    </row>
    <row r="16" spans="1:4" ht="37.5" customHeight="1">
      <c r="A16" s="102">
        <v>13</v>
      </c>
      <c r="B16" s="117"/>
      <c r="C16" s="103"/>
      <c r="D16" s="119"/>
    </row>
    <row r="17" spans="1:4" ht="37.5" customHeight="1">
      <c r="A17" s="78">
        <v>14</v>
      </c>
      <c r="B17" s="117"/>
      <c r="C17" s="103"/>
      <c r="D17" s="119"/>
    </row>
    <row r="18" spans="1:4" ht="37.5" customHeight="1">
      <c r="A18" s="102">
        <v>15</v>
      </c>
      <c r="B18" s="117"/>
      <c r="C18" s="103"/>
      <c r="D18" s="119"/>
    </row>
    <row r="19" spans="1:4" ht="37.5" customHeight="1">
      <c r="A19" s="78">
        <v>16</v>
      </c>
      <c r="B19" s="117"/>
      <c r="C19" s="103"/>
      <c r="D19" s="119"/>
    </row>
    <row r="20" spans="1:4" ht="37.5" customHeight="1">
      <c r="A20" s="102">
        <v>17</v>
      </c>
      <c r="B20" s="117"/>
      <c r="C20" s="103"/>
      <c r="D20" s="119"/>
    </row>
    <row r="21" spans="1:4" ht="37.5" customHeight="1">
      <c r="A21" s="78">
        <v>18</v>
      </c>
      <c r="B21" s="117"/>
      <c r="C21" s="103"/>
      <c r="D21" s="119"/>
    </row>
    <row r="22" spans="1:4" ht="37.5" customHeight="1">
      <c r="A22" s="102">
        <v>19</v>
      </c>
      <c r="B22" s="117"/>
      <c r="C22" s="103"/>
      <c r="D22" s="119"/>
    </row>
    <row r="23" spans="1:4" ht="37.5" customHeight="1">
      <c r="A23" s="78">
        <v>20</v>
      </c>
      <c r="B23" s="117"/>
      <c r="C23" s="103"/>
      <c r="D23" s="119"/>
    </row>
    <row r="24" spans="1:4" ht="37.5" customHeight="1">
      <c r="A24" s="102">
        <v>21</v>
      </c>
      <c r="B24" s="117"/>
      <c r="C24" s="103"/>
      <c r="D24" s="119"/>
    </row>
    <row r="25" spans="1:4" ht="37.5" customHeight="1">
      <c r="A25" s="78">
        <v>22</v>
      </c>
      <c r="B25" s="117"/>
      <c r="C25" s="103"/>
      <c r="D25" s="119"/>
    </row>
    <row r="26" spans="1:4" ht="37.5" customHeight="1">
      <c r="A26" s="102">
        <v>23</v>
      </c>
      <c r="B26" s="117"/>
      <c r="C26" s="103"/>
      <c r="D26" s="119"/>
    </row>
    <row r="27" spans="1:4" ht="37.5" customHeight="1">
      <c r="A27" s="78">
        <v>24</v>
      </c>
      <c r="B27" s="117"/>
      <c r="C27" s="103"/>
      <c r="D27" s="119"/>
    </row>
    <row r="28" spans="1:4" ht="37.5" customHeight="1">
      <c r="A28" s="102">
        <v>25</v>
      </c>
      <c r="B28" s="117"/>
      <c r="C28" s="103"/>
      <c r="D28" s="119"/>
    </row>
    <row r="29" spans="1:4" ht="37.5" customHeight="1">
      <c r="A29" s="78">
        <v>26</v>
      </c>
      <c r="B29" s="117"/>
      <c r="C29" s="103"/>
      <c r="D29" s="119"/>
    </row>
    <row r="30" spans="1:4" ht="37.5" customHeight="1">
      <c r="A30" s="102">
        <v>27</v>
      </c>
      <c r="B30" s="117"/>
      <c r="C30" s="103"/>
      <c r="D30" s="119"/>
    </row>
    <row r="31" spans="1:4" ht="37.5" customHeight="1">
      <c r="A31" s="78">
        <v>28</v>
      </c>
      <c r="B31" s="117"/>
      <c r="C31" s="103"/>
      <c r="D31" s="119"/>
    </row>
    <row r="32" spans="1:4" ht="37.5" customHeight="1">
      <c r="A32" s="102">
        <v>29</v>
      </c>
      <c r="B32" s="117"/>
      <c r="C32" s="103"/>
      <c r="D32" s="119"/>
    </row>
    <row r="33" spans="1:4" ht="37.5" customHeight="1">
      <c r="A33" s="78">
        <v>30</v>
      </c>
      <c r="B33" s="117"/>
      <c r="C33" s="103"/>
      <c r="D33" s="119"/>
    </row>
    <row r="34" spans="1:4" ht="37.5" customHeight="1">
      <c r="A34" s="102">
        <v>31</v>
      </c>
      <c r="B34" s="117"/>
      <c r="C34" s="103"/>
      <c r="D34" s="119"/>
    </row>
    <row r="35" spans="1:4" ht="37.5" customHeight="1">
      <c r="A35" s="78">
        <v>32</v>
      </c>
      <c r="B35" s="117"/>
      <c r="C35" s="103"/>
      <c r="D35" s="119"/>
    </row>
    <row r="36" spans="1:4" ht="37.5" customHeight="1">
      <c r="A36" s="102">
        <v>33</v>
      </c>
      <c r="B36" s="117"/>
      <c r="C36" s="103"/>
      <c r="D36" s="119"/>
    </row>
    <row r="37" spans="1:4" ht="37.5" customHeight="1">
      <c r="A37" s="78">
        <v>34</v>
      </c>
      <c r="B37" s="117"/>
      <c r="C37" s="103"/>
      <c r="D37" s="119"/>
    </row>
    <row r="38" spans="1:4" ht="37.5" customHeight="1">
      <c r="A38" s="102">
        <v>35</v>
      </c>
      <c r="B38" s="117"/>
      <c r="C38" s="103"/>
      <c r="D38" s="119"/>
    </row>
    <row r="39" spans="1:4" ht="37.5" customHeight="1">
      <c r="A39" s="78">
        <v>36</v>
      </c>
      <c r="B39" s="117"/>
      <c r="C39" s="103"/>
      <c r="D39" s="119"/>
    </row>
    <row r="40" spans="1:4" ht="37.5" customHeight="1">
      <c r="A40" s="102">
        <v>37</v>
      </c>
      <c r="B40" s="117"/>
      <c r="C40" s="103"/>
      <c r="D40" s="119"/>
    </row>
    <row r="41" spans="1:4" ht="37.5" customHeight="1">
      <c r="A41" s="78">
        <v>38</v>
      </c>
      <c r="B41" s="117"/>
      <c r="C41" s="103"/>
      <c r="D41" s="119"/>
    </row>
    <row r="42" spans="1:4" ht="37.5" customHeight="1">
      <c r="A42" s="102">
        <v>39</v>
      </c>
      <c r="B42" s="117"/>
      <c r="C42" s="103"/>
      <c r="D42" s="119"/>
    </row>
    <row r="43" spans="1:4" ht="37.5" customHeight="1">
      <c r="A43" s="78">
        <v>40</v>
      </c>
      <c r="B43" s="117"/>
      <c r="C43" s="103"/>
      <c r="D43" s="119"/>
    </row>
    <row r="44" spans="1:4" ht="37.5" customHeight="1">
      <c r="A44" s="102">
        <v>41</v>
      </c>
      <c r="B44" s="117"/>
      <c r="C44" s="103"/>
      <c r="D44" s="119"/>
    </row>
    <row r="45" spans="1:4" ht="37.5" customHeight="1">
      <c r="A45" s="78">
        <v>42</v>
      </c>
      <c r="B45" s="117"/>
      <c r="C45" s="103"/>
      <c r="D45" s="119"/>
    </row>
    <row r="46" spans="1:4" ht="37.5" customHeight="1">
      <c r="A46" s="102">
        <v>43</v>
      </c>
      <c r="B46" s="117"/>
      <c r="C46" s="103"/>
      <c r="D46" s="119"/>
    </row>
    <row r="47" spans="1:4" ht="37.5" customHeight="1">
      <c r="A47" s="78">
        <v>44</v>
      </c>
      <c r="B47" s="117"/>
      <c r="C47" s="103"/>
      <c r="D47" s="119"/>
    </row>
    <row r="48" spans="1:4" ht="37.5" customHeight="1">
      <c r="A48" s="102">
        <v>45</v>
      </c>
      <c r="B48" s="117"/>
      <c r="C48" s="103"/>
      <c r="D48" s="119"/>
    </row>
    <row r="49" spans="1:4" ht="37.5" customHeight="1">
      <c r="A49" s="78">
        <v>46</v>
      </c>
      <c r="B49" s="117"/>
      <c r="C49" s="103"/>
      <c r="D49" s="119"/>
    </row>
    <row r="50" spans="1:4" ht="37.5" customHeight="1">
      <c r="A50" s="102">
        <v>47</v>
      </c>
      <c r="B50" s="117"/>
      <c r="C50" s="103"/>
      <c r="D50" s="119"/>
    </row>
    <row r="51" spans="1:4" ht="37.5" customHeight="1">
      <c r="A51" s="102">
        <v>48</v>
      </c>
      <c r="B51" s="117"/>
      <c r="C51" s="103"/>
      <c r="D51" s="119"/>
    </row>
    <row r="52" spans="1:4" ht="37.5" customHeight="1">
      <c r="A52" s="78">
        <v>49</v>
      </c>
      <c r="B52" s="117"/>
      <c r="C52" s="103"/>
      <c r="D52" s="119"/>
    </row>
    <row r="53" spans="1:4" ht="37.5" customHeight="1">
      <c r="A53" s="102">
        <v>50</v>
      </c>
      <c r="B53" s="117"/>
      <c r="C53" s="103"/>
      <c r="D53" s="119"/>
    </row>
    <row r="54" spans="1:4" ht="37.5" customHeight="1">
      <c r="A54" s="102">
        <v>51</v>
      </c>
      <c r="B54" s="117"/>
      <c r="C54" s="103"/>
      <c r="D54" s="119"/>
    </row>
    <row r="55" spans="1:4" ht="37.5" customHeight="1">
      <c r="A55" s="78">
        <v>52</v>
      </c>
      <c r="B55" s="117"/>
      <c r="C55" s="103"/>
      <c r="D55" s="119"/>
    </row>
    <row r="56" spans="1:4" ht="37.5" customHeight="1">
      <c r="A56" s="102">
        <v>53</v>
      </c>
      <c r="B56" s="117"/>
      <c r="C56" s="103"/>
      <c r="D56" s="119"/>
    </row>
    <row r="57" spans="1:4" ht="37.5" customHeight="1">
      <c r="A57" s="102">
        <v>54</v>
      </c>
      <c r="B57" s="117"/>
      <c r="C57" s="103"/>
      <c r="D57" s="119"/>
    </row>
    <row r="58" spans="1:4" ht="37.5" customHeight="1">
      <c r="A58" s="78">
        <v>55</v>
      </c>
      <c r="B58" s="117"/>
      <c r="C58" s="103"/>
      <c r="D58" s="119"/>
    </row>
    <row r="59" spans="1:4" ht="37.5" customHeight="1">
      <c r="A59" s="102">
        <v>56</v>
      </c>
      <c r="B59" s="117"/>
      <c r="C59" s="103"/>
      <c r="D59" s="119"/>
    </row>
    <row r="60" spans="1:4" ht="37.5" customHeight="1">
      <c r="A60" s="102">
        <v>57</v>
      </c>
      <c r="B60" s="117"/>
      <c r="C60" s="103"/>
      <c r="D60" s="119"/>
    </row>
    <row r="61" spans="1:4" ht="37.5" customHeight="1">
      <c r="A61" s="78">
        <v>58</v>
      </c>
      <c r="B61" s="117"/>
      <c r="C61" s="103"/>
      <c r="D61" s="119"/>
    </row>
    <row r="62" spans="1:4" ht="37.5" customHeight="1">
      <c r="A62" s="102">
        <v>59</v>
      </c>
      <c r="B62" s="117"/>
      <c r="C62" s="103"/>
      <c r="D62" s="119"/>
    </row>
    <row r="63" spans="1:4" ht="37.5" customHeight="1">
      <c r="A63" s="102">
        <v>60</v>
      </c>
      <c r="B63" s="117"/>
      <c r="C63" s="103"/>
      <c r="D63" s="119"/>
    </row>
    <row r="64" spans="1:4" ht="37.5" customHeight="1">
      <c r="A64" s="78">
        <v>61</v>
      </c>
      <c r="B64" s="117"/>
      <c r="C64" s="103"/>
      <c r="D64" s="119"/>
    </row>
    <row r="65" spans="1:4" ht="37.5" customHeight="1">
      <c r="A65" s="102">
        <v>62</v>
      </c>
      <c r="B65" s="117"/>
      <c r="C65" s="103"/>
      <c r="D65" s="119"/>
    </row>
    <row r="66" spans="1:4" ht="37.5" customHeight="1">
      <c r="A66" s="102">
        <v>63</v>
      </c>
      <c r="B66" s="117"/>
      <c r="C66" s="103"/>
      <c r="D66" s="119"/>
    </row>
    <row r="67" spans="1:4" ht="37.5" customHeight="1">
      <c r="A67" s="78">
        <v>64</v>
      </c>
      <c r="B67" s="117"/>
      <c r="C67" s="103"/>
      <c r="D67" s="119"/>
    </row>
    <row r="68" spans="1:4" ht="37.5" customHeight="1">
      <c r="A68" s="102">
        <v>65</v>
      </c>
      <c r="B68" s="117"/>
      <c r="C68" s="103"/>
      <c r="D68" s="119"/>
    </row>
    <row r="69" spans="1:4" ht="37.5" customHeight="1">
      <c r="A69" s="102">
        <v>66</v>
      </c>
      <c r="B69" s="117"/>
      <c r="C69" s="103"/>
      <c r="D69" s="119"/>
    </row>
    <row r="70" spans="1:4" ht="37.5" customHeight="1">
      <c r="A70" s="78">
        <v>67</v>
      </c>
      <c r="B70" s="117"/>
      <c r="C70" s="103"/>
      <c r="D70" s="119"/>
    </row>
    <row r="71" spans="1:4" ht="37.5" customHeight="1">
      <c r="A71" s="102">
        <v>68</v>
      </c>
      <c r="B71" s="117"/>
      <c r="C71" s="103"/>
      <c r="D71" s="119"/>
    </row>
    <row r="72" spans="1:4" ht="37.5" customHeight="1">
      <c r="A72" s="102">
        <v>69</v>
      </c>
      <c r="B72" s="117"/>
      <c r="C72" s="103"/>
      <c r="D72" s="119"/>
    </row>
    <row r="73" spans="1:4" ht="37.5" customHeight="1">
      <c r="A73" s="78">
        <v>70</v>
      </c>
      <c r="B73" s="117"/>
      <c r="C73" s="103"/>
      <c r="D73" s="119"/>
    </row>
    <row r="74" spans="1:4" ht="37.5" customHeight="1">
      <c r="A74" s="102">
        <v>71</v>
      </c>
      <c r="B74" s="117"/>
      <c r="C74" s="103"/>
      <c r="D74" s="119"/>
    </row>
    <row r="75" spans="1:4" ht="37.5" customHeight="1">
      <c r="A75" s="102">
        <v>72</v>
      </c>
      <c r="B75" s="117"/>
      <c r="C75" s="103"/>
      <c r="D75" s="119"/>
    </row>
    <row r="76" spans="1:4" ht="37.5" customHeight="1">
      <c r="A76" s="78">
        <v>73</v>
      </c>
      <c r="B76" s="117"/>
      <c r="C76" s="103"/>
      <c r="D76" s="119"/>
    </row>
    <row r="77" spans="1:4" ht="37.5" customHeight="1">
      <c r="A77" s="102">
        <v>74</v>
      </c>
      <c r="B77" s="117"/>
      <c r="C77" s="103"/>
      <c r="D77" s="119"/>
    </row>
    <row r="78" spans="1:4" ht="37.5" customHeight="1">
      <c r="A78" s="102">
        <v>75</v>
      </c>
      <c r="B78" s="117"/>
      <c r="C78" s="103"/>
      <c r="D78" s="119"/>
    </row>
    <row r="79" spans="1:4" ht="37.5" customHeight="1">
      <c r="A79" s="78">
        <v>76</v>
      </c>
      <c r="B79" s="117"/>
      <c r="C79" s="103"/>
      <c r="D79" s="119"/>
    </row>
    <row r="80" spans="1:4" ht="37.5" customHeight="1">
      <c r="A80" s="102">
        <v>77</v>
      </c>
      <c r="B80" s="117"/>
      <c r="C80" s="103"/>
      <c r="D80" s="119"/>
    </row>
    <row r="81" spans="1:4" ht="37.5" customHeight="1">
      <c r="A81" s="102">
        <v>78</v>
      </c>
      <c r="B81" s="117"/>
      <c r="C81" s="103"/>
      <c r="D81" s="119"/>
    </row>
    <row r="82" spans="1:4" ht="37.5" customHeight="1">
      <c r="A82" s="78">
        <v>79</v>
      </c>
      <c r="B82" s="117"/>
      <c r="C82" s="103"/>
      <c r="D82" s="119"/>
    </row>
    <row r="83" spans="1:4" ht="37.5" customHeight="1">
      <c r="A83" s="102">
        <v>80</v>
      </c>
      <c r="B83" s="117"/>
      <c r="C83" s="103"/>
      <c r="D83" s="119"/>
    </row>
    <row r="84" spans="1:4" ht="37.5" customHeight="1">
      <c r="A84" s="102">
        <v>81</v>
      </c>
      <c r="B84" s="117"/>
      <c r="C84" s="103"/>
      <c r="D84" s="119"/>
    </row>
    <row r="85" spans="1:4" ht="37.5" customHeight="1">
      <c r="A85" s="78">
        <v>82</v>
      </c>
      <c r="B85" s="117"/>
      <c r="C85" s="103"/>
      <c r="D85" s="119"/>
    </row>
    <row r="86" spans="1:4" ht="37.5" customHeight="1">
      <c r="A86" s="102">
        <v>83</v>
      </c>
      <c r="B86" s="117"/>
      <c r="C86" s="103"/>
      <c r="D86" s="119"/>
    </row>
    <row r="87" spans="1:4" ht="37.5" customHeight="1">
      <c r="A87" s="102">
        <v>84</v>
      </c>
      <c r="B87" s="117"/>
      <c r="C87" s="103"/>
      <c r="D87" s="119"/>
    </row>
    <row r="88" spans="1:4" ht="37.5" customHeight="1">
      <c r="A88" s="78">
        <v>85</v>
      </c>
      <c r="B88" s="117"/>
      <c r="C88" s="103"/>
      <c r="D88" s="119"/>
    </row>
    <row r="89" spans="1:4" ht="37.5" customHeight="1">
      <c r="A89" s="102">
        <v>86</v>
      </c>
      <c r="B89" s="117"/>
      <c r="C89" s="103"/>
      <c r="D89" s="119"/>
    </row>
    <row r="90" spans="1:4" ht="37.5" customHeight="1">
      <c r="A90" s="102">
        <v>87</v>
      </c>
      <c r="B90" s="117"/>
      <c r="C90" s="103"/>
      <c r="D90" s="119"/>
    </row>
    <row r="91" spans="1:4" ht="37.5" customHeight="1">
      <c r="A91" s="78">
        <v>88</v>
      </c>
      <c r="B91" s="117"/>
      <c r="C91" s="103"/>
      <c r="D91" s="119"/>
    </row>
    <row r="92" spans="1:4" ht="37.5" customHeight="1">
      <c r="A92" s="102">
        <v>89</v>
      </c>
      <c r="B92" s="117"/>
      <c r="C92" s="103"/>
      <c r="D92" s="119"/>
    </row>
    <row r="93" spans="1:4" ht="37.5" customHeight="1">
      <c r="A93" s="102">
        <v>90</v>
      </c>
      <c r="B93" s="117"/>
      <c r="C93" s="103"/>
      <c r="D93" s="119"/>
    </row>
    <row r="94" spans="1:4" ht="37.5" customHeight="1">
      <c r="A94" s="78">
        <v>91</v>
      </c>
      <c r="B94" s="117"/>
      <c r="C94" s="103"/>
      <c r="D94" s="119"/>
    </row>
    <row r="95" spans="1:4" ht="37.5" customHeight="1">
      <c r="A95" s="102">
        <v>92</v>
      </c>
      <c r="B95" s="117"/>
      <c r="C95" s="103"/>
      <c r="D95" s="119"/>
    </row>
    <row r="96" spans="1:4" ht="37.5" customHeight="1">
      <c r="A96" s="102">
        <v>93</v>
      </c>
      <c r="B96" s="117"/>
      <c r="C96" s="103"/>
      <c r="D96" s="119"/>
    </row>
    <row r="97" spans="1:4" ht="37.5" customHeight="1">
      <c r="A97" s="78">
        <v>94</v>
      </c>
      <c r="B97" s="117"/>
      <c r="C97" s="103"/>
      <c r="D97" s="119"/>
    </row>
    <row r="98" spans="1:4" ht="37.5" customHeight="1">
      <c r="A98" s="102">
        <v>95</v>
      </c>
      <c r="B98" s="117"/>
      <c r="C98" s="103"/>
      <c r="D98" s="119"/>
    </row>
    <row r="99" spans="1:4" ht="37.5" customHeight="1">
      <c r="A99" s="102">
        <v>96</v>
      </c>
      <c r="B99" s="117"/>
      <c r="C99" s="103"/>
      <c r="D99" s="119"/>
    </row>
    <row r="100" spans="1:4" ht="37.5" customHeight="1">
      <c r="A100" s="78">
        <v>97</v>
      </c>
      <c r="B100" s="117"/>
      <c r="C100" s="103"/>
      <c r="D100" s="119"/>
    </row>
    <row r="101" spans="1:4" ht="37.5" customHeight="1">
      <c r="A101" s="102">
        <v>98</v>
      </c>
      <c r="B101" s="117"/>
      <c r="C101" s="103"/>
      <c r="D101" s="119"/>
    </row>
  </sheetData>
  <sheetProtection algorithmName="SHA-512" hashValue="72SCnJbFFS8xsXyUhSB9sLLC1obryXfaGsXN74Vyc3OXAEwhE6qG9GmP6820/OWsSUaYl/ls1UDWUOPTFiKX8A==" saltValue="M/eGlN0uNG6X4Jx4VfNmhA==" spinCount="100000" sheet="1" objects="1" scenarios="1"/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ADFD-379A-4EA6-9A45-312F292D83F0}">
  <dimension ref="A1:AA780"/>
  <sheetViews>
    <sheetView workbookViewId="0">
      <selection activeCell="H9" sqref="H9"/>
    </sheetView>
  </sheetViews>
  <sheetFormatPr defaultColWidth="12.375" defaultRowHeight="20.25"/>
  <cols>
    <col min="1" max="1" width="6.375" style="1" customWidth="1"/>
    <col min="2" max="2" width="7.375" style="62" customWidth="1"/>
    <col min="3" max="3" width="15.75" style="68" customWidth="1"/>
    <col min="4" max="4" width="71.125" style="69" customWidth="1"/>
    <col min="5" max="5" width="6.875" style="70" customWidth="1"/>
    <col min="6" max="6" width="32.25" style="43" customWidth="1"/>
    <col min="7" max="7" width="8.875" style="43" customWidth="1"/>
    <col min="8" max="8" width="69.125" style="43" customWidth="1"/>
    <col min="9" max="9" width="14.25" style="43" customWidth="1"/>
    <col min="10" max="10" width="21.125" style="43" customWidth="1"/>
    <col min="11" max="11" width="15.125" style="43" customWidth="1"/>
    <col min="12" max="12" width="23.75" style="43" customWidth="1"/>
    <col min="13" max="13" width="18" style="43" customWidth="1"/>
    <col min="14" max="14" width="10" style="43" customWidth="1"/>
    <col min="15" max="15" width="15.125" style="1" customWidth="1"/>
    <col min="16" max="16" width="12.25" style="45" customWidth="1"/>
    <col min="17" max="17" width="12.375" style="45"/>
    <col min="18" max="18" width="13.375" style="45" customWidth="1"/>
    <col min="19" max="19" width="14" style="45" customWidth="1"/>
    <col min="20" max="20" width="12.375" style="1"/>
    <col min="21" max="21" width="21.375" style="1" customWidth="1"/>
    <col min="22" max="24" width="12.375" style="1"/>
    <col min="25" max="26" width="23.75" style="1" customWidth="1"/>
    <col min="27" max="16384" width="12.375" style="1"/>
  </cols>
  <sheetData>
    <row r="1" spans="1:27" ht="74.099999999999994" customHeight="1" thickBot="1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</row>
    <row r="2" spans="1:27" s="2" customFormat="1" ht="56.25" customHeight="1" thickBot="1">
      <c r="B2" s="169" t="s">
        <v>1</v>
      </c>
      <c r="C2" s="170"/>
      <c r="D2" s="170"/>
      <c r="E2" s="170"/>
      <c r="F2" s="170"/>
      <c r="G2" s="171" t="s">
        <v>2</v>
      </c>
      <c r="H2" s="172"/>
      <c r="I2" s="172"/>
      <c r="J2" s="173" t="s">
        <v>3</v>
      </c>
      <c r="K2" s="174"/>
      <c r="L2" s="174"/>
      <c r="M2" s="171" t="s">
        <v>4</v>
      </c>
      <c r="N2" s="172"/>
      <c r="O2" s="175"/>
      <c r="P2" s="174" t="s">
        <v>3</v>
      </c>
      <c r="Q2" s="174"/>
      <c r="R2" s="174"/>
      <c r="S2" s="176"/>
      <c r="T2" s="3"/>
      <c r="U2" s="4"/>
    </row>
    <row r="3" spans="1:27" ht="32.1" customHeight="1">
      <c r="B3" s="5"/>
      <c r="C3" s="6"/>
      <c r="D3" s="6"/>
      <c r="E3" s="6"/>
      <c r="F3" s="6"/>
      <c r="G3" s="7"/>
      <c r="H3" s="7"/>
      <c r="I3" s="7"/>
      <c r="J3" s="8"/>
      <c r="K3" s="8"/>
      <c r="L3" s="8"/>
      <c r="M3" s="7"/>
      <c r="N3" s="7"/>
      <c r="O3" s="7"/>
      <c r="P3" s="8"/>
      <c r="Q3" s="8"/>
      <c r="R3" s="8"/>
      <c r="S3" s="9"/>
      <c r="T3" s="10"/>
      <c r="U3" s="11"/>
      <c r="V3" s="12"/>
      <c r="W3" s="12"/>
      <c r="X3" s="12"/>
      <c r="Y3" s="13"/>
      <c r="Z3" s="13"/>
      <c r="AA3" s="12"/>
    </row>
    <row r="4" spans="1:27" s="14" customFormat="1" ht="48.75" customHeight="1">
      <c r="B4" s="15"/>
      <c r="C4" s="16" t="s">
        <v>5</v>
      </c>
      <c r="D4" s="17"/>
      <c r="E4" s="159" t="s">
        <v>6</v>
      </c>
      <c r="F4" s="159"/>
      <c r="G4" s="159"/>
      <c r="H4" s="18"/>
      <c r="I4" s="160" t="s">
        <v>7</v>
      </c>
      <c r="J4" s="161"/>
      <c r="K4" s="19">
        <v>36526</v>
      </c>
      <c r="L4" s="166" t="s">
        <v>8</v>
      </c>
      <c r="M4" s="167"/>
      <c r="N4" s="20">
        <f>(K6-K4)/365.25</f>
        <v>22.001368925393567</v>
      </c>
      <c r="O4" s="160" t="s">
        <v>9</v>
      </c>
      <c r="P4" s="159"/>
      <c r="Q4" s="165"/>
      <c r="R4" s="165"/>
      <c r="S4" s="21">
        <f>ROUND(N4,0)</f>
        <v>22</v>
      </c>
      <c r="U4" s="22"/>
      <c r="V4" s="22"/>
      <c r="W4" s="22"/>
      <c r="X4" s="22"/>
      <c r="Y4" s="22" t="s">
        <v>10</v>
      </c>
      <c r="Z4" s="22"/>
      <c r="AA4" s="23"/>
    </row>
    <row r="5" spans="1:27" s="24" customFormat="1" ht="45.75" customHeight="1">
      <c r="B5" s="25"/>
      <c r="C5" s="16" t="s">
        <v>11</v>
      </c>
      <c r="D5" s="26"/>
      <c r="E5" s="159" t="s">
        <v>12</v>
      </c>
      <c r="F5" s="159"/>
      <c r="G5" s="159"/>
      <c r="H5" s="27"/>
      <c r="I5" s="160" t="s">
        <v>13</v>
      </c>
      <c r="J5" s="161"/>
      <c r="K5" s="28">
        <v>36526</v>
      </c>
      <c r="L5" s="166" t="s">
        <v>14</v>
      </c>
      <c r="M5" s="167"/>
      <c r="N5" s="29">
        <f>IF(K5="", "", (K6-K5)/365.25)</f>
        <v>22.001368925393567</v>
      </c>
      <c r="O5" s="160" t="s">
        <v>15</v>
      </c>
      <c r="P5" s="159"/>
      <c r="Q5" s="164"/>
      <c r="R5" s="164"/>
      <c r="S5" s="21">
        <f>ROUND(N5,0)</f>
        <v>22</v>
      </c>
      <c r="U5" s="30" t="s">
        <v>16</v>
      </c>
      <c r="V5" s="30"/>
      <c r="W5" s="30"/>
      <c r="X5" s="30"/>
      <c r="Y5" s="30" t="s">
        <v>17</v>
      </c>
      <c r="Z5" s="30"/>
      <c r="AA5" s="31"/>
    </row>
    <row r="6" spans="1:27" s="24" customFormat="1" ht="47.25" customHeight="1">
      <c r="B6" s="25"/>
      <c r="C6" s="16" t="s">
        <v>18</v>
      </c>
      <c r="D6" s="26"/>
      <c r="E6" s="159" t="s">
        <v>19</v>
      </c>
      <c r="F6" s="159"/>
      <c r="G6" s="159"/>
      <c r="H6" s="28">
        <v>36526</v>
      </c>
      <c r="I6" s="160" t="s">
        <v>20</v>
      </c>
      <c r="J6" s="161"/>
      <c r="K6" s="28">
        <v>44562</v>
      </c>
      <c r="L6" s="162"/>
      <c r="M6" s="163"/>
      <c r="N6" s="163"/>
      <c r="O6" s="159" t="s">
        <v>21</v>
      </c>
      <c r="P6" s="159"/>
      <c r="Q6" s="164"/>
      <c r="R6" s="164"/>
      <c r="S6" s="32"/>
      <c r="U6" s="30" t="s">
        <v>22</v>
      </c>
      <c r="V6" s="30"/>
      <c r="W6" s="30"/>
      <c r="X6" s="30"/>
      <c r="Y6" s="30"/>
      <c r="Z6" s="30"/>
      <c r="AA6" s="33"/>
    </row>
    <row r="7" spans="1:27" ht="20.25" customHeight="1" thickBot="1">
      <c r="B7" s="34"/>
      <c r="C7" s="35"/>
      <c r="D7" s="36"/>
      <c r="E7" s="37"/>
      <c r="F7" s="38"/>
      <c r="G7" s="38"/>
      <c r="H7" s="38"/>
      <c r="I7" s="38"/>
      <c r="J7" s="38"/>
      <c r="K7" s="38"/>
      <c r="L7" s="38"/>
      <c r="M7" s="38"/>
      <c r="N7" s="38"/>
      <c r="O7" s="39"/>
      <c r="P7" s="40"/>
      <c r="Q7" s="40"/>
      <c r="R7" s="40"/>
      <c r="S7" s="41"/>
      <c r="U7" s="30" t="s">
        <v>23</v>
      </c>
      <c r="V7" s="30"/>
      <c r="W7" s="30"/>
      <c r="X7" s="30"/>
      <c r="Y7" s="30"/>
      <c r="Z7" s="30"/>
      <c r="AA7" s="12"/>
    </row>
    <row r="8" spans="1:27" ht="40.35" customHeight="1" thickBot="1">
      <c r="B8" s="144" t="s">
        <v>24</v>
      </c>
      <c r="C8" s="145"/>
      <c r="D8" s="145"/>
      <c r="E8" s="145"/>
      <c r="F8" s="42" t="s">
        <v>25</v>
      </c>
      <c r="I8" s="44"/>
      <c r="J8" s="44"/>
      <c r="K8" s="44"/>
      <c r="L8" s="44"/>
      <c r="M8" s="44"/>
      <c r="N8" s="44"/>
      <c r="U8" s="33"/>
      <c r="V8" s="30"/>
      <c r="W8" s="30"/>
      <c r="X8" s="30"/>
      <c r="Y8" s="30"/>
      <c r="Z8" s="30"/>
      <c r="AA8" s="12"/>
    </row>
    <row r="9" spans="1:27" s="46" customFormat="1" ht="49.35" customHeight="1">
      <c r="B9" s="149" t="s">
        <v>26</v>
      </c>
      <c r="C9" s="150"/>
      <c r="D9" s="150"/>
      <c r="E9" s="150"/>
      <c r="F9" s="47">
        <f>'1. BÖLÜM- Bilimsel Makaleler'!J2</f>
        <v>0</v>
      </c>
      <c r="G9" s="48"/>
      <c r="H9" s="48"/>
      <c r="I9" s="49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50"/>
      <c r="Y9" s="50"/>
      <c r="Z9" s="50"/>
      <c r="AA9" s="51"/>
    </row>
    <row r="10" spans="1:27" s="46" customFormat="1" ht="49.35" customHeight="1">
      <c r="B10" s="151" t="s">
        <v>27</v>
      </c>
      <c r="C10" s="152"/>
      <c r="D10" s="152"/>
      <c r="E10" s="152"/>
      <c r="F10" s="52">
        <f>'2. BÖLÜM- Kitap'!F2</f>
        <v>0</v>
      </c>
      <c r="G10" s="48"/>
      <c r="H10" s="48"/>
      <c r="I10" s="49"/>
      <c r="J10" s="48"/>
      <c r="K10" s="48" t="s">
        <v>28</v>
      </c>
      <c r="L10" s="48"/>
      <c r="M10" s="48"/>
      <c r="N10" s="48"/>
      <c r="O10" s="48"/>
      <c r="P10" s="48"/>
      <c r="Q10" s="48"/>
      <c r="R10" s="48" t="s">
        <v>29</v>
      </c>
      <c r="S10" s="48"/>
      <c r="T10" s="48"/>
      <c r="U10" s="48"/>
      <c r="V10" s="48"/>
      <c r="W10" s="48"/>
      <c r="X10" s="53"/>
      <c r="Y10" s="53"/>
      <c r="Z10" s="53"/>
      <c r="AA10" s="51"/>
    </row>
    <row r="11" spans="1:27" s="46" customFormat="1" ht="49.35" customHeight="1">
      <c r="B11" s="153" t="s">
        <v>30</v>
      </c>
      <c r="C11" s="154"/>
      <c r="D11" s="154"/>
      <c r="E11" s="154"/>
      <c r="F11" s="52">
        <f>'3. BÖLÜM- Atıf'!I2</f>
        <v>0</v>
      </c>
      <c r="G11" s="48"/>
      <c r="H11" s="48"/>
      <c r="I11" s="49"/>
      <c r="J11" s="48"/>
      <c r="K11" s="48" t="s">
        <v>31</v>
      </c>
      <c r="L11" s="48"/>
      <c r="M11" s="48"/>
      <c r="N11" s="48"/>
      <c r="O11" s="48"/>
      <c r="P11" s="48"/>
      <c r="Q11" s="48"/>
      <c r="R11" s="48" t="s">
        <v>32</v>
      </c>
      <c r="S11" s="48"/>
      <c r="T11" s="48"/>
      <c r="U11" s="48"/>
      <c r="V11" s="48"/>
      <c r="W11" s="48"/>
      <c r="X11" s="54"/>
      <c r="Y11" s="54"/>
      <c r="Z11" s="54"/>
    </row>
    <row r="12" spans="1:27" s="55" customFormat="1" ht="49.35" customHeight="1">
      <c r="B12" s="155" t="s">
        <v>33</v>
      </c>
      <c r="C12" s="156"/>
      <c r="D12" s="156"/>
      <c r="E12" s="156"/>
      <c r="F12" s="52">
        <f>'4. BÖLÜM - Patent ve Girişimcil'!F2</f>
        <v>0</v>
      </c>
      <c r="G12" s="48"/>
      <c r="H12" s="48"/>
      <c r="I12" s="49"/>
      <c r="J12" s="48"/>
      <c r="K12" s="48" t="s">
        <v>34</v>
      </c>
      <c r="L12" s="48"/>
      <c r="M12" s="48"/>
      <c r="N12" s="48"/>
      <c r="O12" s="48"/>
      <c r="P12" s="48"/>
      <c r="Q12" s="48"/>
      <c r="R12" s="48" t="s">
        <v>35</v>
      </c>
      <c r="S12" s="48"/>
      <c r="T12" s="48"/>
      <c r="U12" s="48"/>
      <c r="V12" s="48"/>
      <c r="W12" s="48"/>
      <c r="X12" s="56"/>
      <c r="Y12" s="56"/>
      <c r="Z12" s="56"/>
    </row>
    <row r="13" spans="1:27" s="46" customFormat="1" ht="49.35" customHeight="1">
      <c r="B13" s="151" t="s">
        <v>36</v>
      </c>
      <c r="C13" s="152"/>
      <c r="D13" s="152"/>
      <c r="E13" s="152"/>
      <c r="F13" s="52">
        <f>'5. BÖLÜM- Tez Yönetimi'!G2</f>
        <v>0</v>
      </c>
      <c r="G13" s="48"/>
      <c r="H13" s="48"/>
      <c r="I13" s="49"/>
      <c r="J13" s="48"/>
      <c r="K13" s="48" t="s">
        <v>37</v>
      </c>
      <c r="L13" s="48"/>
      <c r="M13" s="48"/>
      <c r="N13" s="48"/>
      <c r="O13" s="48"/>
      <c r="P13" s="48"/>
      <c r="Q13" s="48"/>
      <c r="R13" s="48" t="s">
        <v>38</v>
      </c>
      <c r="S13" s="48"/>
      <c r="T13" s="48"/>
      <c r="U13" s="48"/>
      <c r="V13" s="48"/>
      <c r="W13" s="48"/>
      <c r="X13" s="54"/>
      <c r="Y13" s="54"/>
      <c r="Z13" s="54"/>
    </row>
    <row r="14" spans="1:27" s="55" customFormat="1" ht="49.35" customHeight="1">
      <c r="B14" s="151" t="s">
        <v>39</v>
      </c>
      <c r="C14" s="152"/>
      <c r="D14" s="152"/>
      <c r="E14" s="152"/>
      <c r="F14" s="52">
        <f>'6. BÖLÜM- Bilimsel Araştırma Pr'!G2</f>
        <v>0</v>
      </c>
      <c r="G14" s="48"/>
      <c r="H14" s="48"/>
      <c r="I14" s="49"/>
      <c r="J14" s="48"/>
      <c r="K14" s="48" t="s">
        <v>40</v>
      </c>
      <c r="L14" s="48"/>
      <c r="M14" s="48"/>
      <c r="N14" s="48"/>
      <c r="O14" s="48"/>
      <c r="P14" s="48"/>
      <c r="Q14" s="48"/>
      <c r="R14" s="48" t="s">
        <v>41</v>
      </c>
      <c r="S14" s="48"/>
      <c r="T14" s="48"/>
      <c r="U14" s="48"/>
      <c r="V14" s="48"/>
      <c r="W14" s="48"/>
      <c r="X14" s="56"/>
      <c r="Y14" s="56"/>
      <c r="Z14" s="56"/>
    </row>
    <row r="15" spans="1:27" s="46" customFormat="1" ht="49.35" customHeight="1">
      <c r="B15" s="151" t="s">
        <v>42</v>
      </c>
      <c r="C15" s="152"/>
      <c r="D15" s="152"/>
      <c r="E15" s="152"/>
      <c r="F15" s="52">
        <f>'7. BÖLÜM- Bilimsel Toplantı '!G2</f>
        <v>0</v>
      </c>
      <c r="G15" s="48"/>
      <c r="H15" s="48"/>
      <c r="I15" s="49"/>
      <c r="J15" s="48"/>
      <c r="K15" s="48" t="s">
        <v>43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54"/>
      <c r="Y15" s="54"/>
      <c r="Z15" s="54"/>
    </row>
    <row r="16" spans="1:27" s="55" customFormat="1" ht="49.35" customHeight="1">
      <c r="B16" s="151" t="s">
        <v>44</v>
      </c>
      <c r="C16" s="152"/>
      <c r="D16" s="152"/>
      <c r="E16" s="152"/>
      <c r="F16" s="57">
        <f>'8. BÖLÜM- Eğitim Öğretim ve Akr'!H2</f>
        <v>0</v>
      </c>
      <c r="G16" s="48"/>
      <c r="H16" s="48"/>
      <c r="I16" s="49"/>
      <c r="J16" s="48"/>
      <c r="K16" s="48" t="s">
        <v>45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56"/>
      <c r="Y16" s="56"/>
      <c r="Z16" s="56"/>
    </row>
    <row r="17" spans="2:26" s="55" customFormat="1" ht="49.35" customHeight="1">
      <c r="B17" s="151" t="s">
        <v>46</v>
      </c>
      <c r="C17" s="152"/>
      <c r="D17" s="152"/>
      <c r="E17" s="152"/>
      <c r="F17" s="52">
        <f>'9. BÖLÜM- Uluslararasılaşma'!G2</f>
        <v>0</v>
      </c>
      <c r="G17" s="48"/>
      <c r="H17" s="48"/>
      <c r="I17" s="49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56"/>
      <c r="Y17" s="56"/>
      <c r="Z17" s="56"/>
    </row>
    <row r="18" spans="2:26" s="46" customFormat="1" ht="49.35" customHeight="1">
      <c r="B18" s="151" t="s">
        <v>47</v>
      </c>
      <c r="C18" s="152"/>
      <c r="D18" s="152"/>
      <c r="E18" s="152"/>
      <c r="F18" s="52">
        <f>'10. BÖLÜM- Toplumsal Destek'!F2</f>
        <v>0</v>
      </c>
      <c r="G18" s="48"/>
      <c r="H18" s="48"/>
      <c r="I18" s="49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54"/>
      <c r="Y18" s="54"/>
      <c r="Z18" s="54"/>
    </row>
    <row r="19" spans="2:26" s="46" customFormat="1" ht="49.35" customHeight="1" thickBot="1">
      <c r="B19" s="157" t="s">
        <v>48</v>
      </c>
      <c r="C19" s="158"/>
      <c r="D19" s="158"/>
      <c r="E19" s="158"/>
      <c r="F19" s="58">
        <f>'11. BÖLÜM- Disipline Özgü Etkin'!D2</f>
        <v>0</v>
      </c>
      <c r="G19" s="48"/>
      <c r="H19" s="48"/>
      <c r="I19" s="49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54"/>
      <c r="Y19" s="54"/>
      <c r="Z19" s="54"/>
    </row>
    <row r="20" spans="2:26" ht="70.349999999999994" customHeight="1" thickBot="1">
      <c r="B20" s="146" t="s">
        <v>49</v>
      </c>
      <c r="C20" s="147"/>
      <c r="D20" s="147"/>
      <c r="E20" s="148"/>
      <c r="F20" s="59">
        <f>SUM(F9:F19)</f>
        <v>0</v>
      </c>
      <c r="G20" s="60"/>
      <c r="H20" s="60"/>
      <c r="I20" s="60"/>
      <c r="J20" s="60"/>
      <c r="K20" s="60"/>
      <c r="L20" s="60"/>
      <c r="M20" s="60"/>
      <c r="N20" s="60"/>
      <c r="O20" s="61"/>
      <c r="P20" s="60"/>
      <c r="Q20" s="60"/>
      <c r="R20" s="60"/>
      <c r="S20" s="60"/>
      <c r="T20" s="60"/>
      <c r="U20" s="60"/>
      <c r="V20" s="60"/>
      <c r="W20" s="60"/>
    </row>
    <row r="21" spans="2:26" ht="26.25">
      <c r="C21" s="63"/>
      <c r="D21" s="64"/>
      <c r="E21" s="64"/>
      <c r="F21" s="64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2:26">
      <c r="C22" s="63"/>
      <c r="D22" s="65"/>
      <c r="E22" s="66"/>
      <c r="J22" s="67"/>
      <c r="K22" s="67"/>
      <c r="L22" s="67"/>
      <c r="M22" s="67"/>
      <c r="N22" s="67"/>
    </row>
    <row r="23" spans="2:26">
      <c r="C23" s="63"/>
      <c r="D23" s="65"/>
      <c r="E23" s="66"/>
      <c r="J23" s="67"/>
      <c r="K23" s="67"/>
      <c r="L23" s="67"/>
      <c r="M23" s="67"/>
      <c r="N23" s="67"/>
    </row>
    <row r="24" spans="2:26">
      <c r="C24" s="63"/>
      <c r="D24" s="65"/>
      <c r="E24" s="66"/>
      <c r="J24" s="67"/>
      <c r="K24" s="67"/>
      <c r="L24" s="67"/>
      <c r="M24" s="67"/>
      <c r="N24" s="67"/>
    </row>
    <row r="25" spans="2:26">
      <c r="C25" s="63"/>
      <c r="D25" s="65"/>
      <c r="E25" s="66"/>
      <c r="J25" s="67"/>
      <c r="K25" s="67"/>
      <c r="L25" s="67"/>
      <c r="M25" s="67"/>
      <c r="N25" s="67"/>
    </row>
    <row r="26" spans="2:26">
      <c r="C26" s="63"/>
      <c r="D26" s="65"/>
      <c r="E26" s="66"/>
      <c r="J26" s="67"/>
      <c r="K26" s="67"/>
      <c r="L26" s="67"/>
      <c r="M26" s="67"/>
      <c r="N26" s="67"/>
    </row>
    <row r="27" spans="2:26">
      <c r="C27" s="63"/>
      <c r="D27" s="65"/>
      <c r="E27" s="66"/>
      <c r="J27" s="67"/>
      <c r="K27" s="67"/>
      <c r="L27" s="67"/>
      <c r="M27" s="67"/>
      <c r="N27" s="67"/>
    </row>
    <row r="28" spans="2:26">
      <c r="C28" s="63"/>
      <c r="D28" s="65"/>
      <c r="E28" s="66"/>
      <c r="J28" s="67"/>
      <c r="K28" s="67"/>
      <c r="L28" s="67"/>
      <c r="M28" s="67"/>
      <c r="N28" s="67"/>
    </row>
    <row r="29" spans="2:26">
      <c r="C29" s="63"/>
      <c r="D29" s="65"/>
      <c r="E29" s="66"/>
    </row>
    <row r="30" spans="2:26">
      <c r="C30" s="63"/>
      <c r="D30" s="65"/>
      <c r="E30" s="66"/>
    </row>
    <row r="31" spans="2:26">
      <c r="C31" s="63"/>
      <c r="D31" s="65"/>
      <c r="E31" s="66"/>
    </row>
    <row r="32" spans="2:26">
      <c r="C32" s="63"/>
      <c r="D32" s="65"/>
      <c r="E32" s="66"/>
    </row>
    <row r="33" spans="3:5">
      <c r="C33" s="63"/>
      <c r="D33" s="65"/>
      <c r="E33" s="66"/>
    </row>
    <row r="34" spans="3:5">
      <c r="C34" s="63"/>
      <c r="D34" s="65"/>
      <c r="E34" s="66"/>
    </row>
    <row r="35" spans="3:5">
      <c r="C35" s="63"/>
      <c r="D35" s="65"/>
      <c r="E35" s="66"/>
    </row>
    <row r="36" spans="3:5">
      <c r="C36" s="63"/>
      <c r="D36" s="65"/>
      <c r="E36" s="66"/>
    </row>
    <row r="37" spans="3:5">
      <c r="C37" s="63"/>
      <c r="D37" s="65"/>
      <c r="E37" s="66"/>
    </row>
    <row r="38" spans="3:5">
      <c r="C38" s="63"/>
      <c r="D38" s="65"/>
      <c r="E38" s="66"/>
    </row>
    <row r="39" spans="3:5">
      <c r="C39" s="63"/>
      <c r="D39" s="65"/>
      <c r="E39" s="66"/>
    </row>
    <row r="40" spans="3:5">
      <c r="C40" s="63"/>
      <c r="D40" s="65"/>
      <c r="E40" s="66"/>
    </row>
    <row r="41" spans="3:5">
      <c r="C41" s="63"/>
      <c r="D41" s="65"/>
      <c r="E41" s="66"/>
    </row>
    <row r="42" spans="3:5">
      <c r="C42" s="63"/>
      <c r="D42" s="65"/>
      <c r="E42" s="66"/>
    </row>
    <row r="43" spans="3:5">
      <c r="C43" s="63"/>
      <c r="D43" s="65"/>
      <c r="E43" s="66"/>
    </row>
    <row r="44" spans="3:5">
      <c r="C44" s="63"/>
      <c r="D44" s="65"/>
      <c r="E44" s="66"/>
    </row>
    <row r="45" spans="3:5">
      <c r="C45" s="63"/>
      <c r="D45" s="65"/>
      <c r="E45" s="66"/>
    </row>
    <row r="46" spans="3:5">
      <c r="C46" s="63"/>
      <c r="D46" s="65"/>
      <c r="E46" s="66"/>
    </row>
    <row r="47" spans="3:5">
      <c r="C47" s="63"/>
      <c r="D47" s="65"/>
      <c r="E47" s="66"/>
    </row>
    <row r="48" spans="3:5">
      <c r="C48" s="63"/>
      <c r="D48" s="65"/>
      <c r="E48" s="66"/>
    </row>
    <row r="49" spans="3:5">
      <c r="C49" s="63"/>
      <c r="D49" s="65"/>
      <c r="E49" s="66"/>
    </row>
    <row r="50" spans="3:5">
      <c r="C50" s="63"/>
      <c r="D50" s="65"/>
      <c r="E50" s="66"/>
    </row>
    <row r="51" spans="3:5">
      <c r="C51" s="63"/>
      <c r="D51" s="65"/>
      <c r="E51" s="66"/>
    </row>
    <row r="52" spans="3:5">
      <c r="C52" s="63"/>
      <c r="D52" s="65"/>
      <c r="E52" s="66"/>
    </row>
    <row r="53" spans="3:5">
      <c r="C53" s="63"/>
      <c r="D53" s="65"/>
      <c r="E53" s="66"/>
    </row>
    <row r="54" spans="3:5">
      <c r="C54" s="63"/>
      <c r="D54" s="65"/>
      <c r="E54" s="66"/>
    </row>
    <row r="55" spans="3:5">
      <c r="C55" s="63"/>
      <c r="D55" s="65"/>
      <c r="E55" s="66"/>
    </row>
    <row r="56" spans="3:5">
      <c r="C56" s="63"/>
      <c r="D56" s="65"/>
      <c r="E56" s="66"/>
    </row>
    <row r="57" spans="3:5">
      <c r="C57" s="63"/>
      <c r="D57" s="65"/>
      <c r="E57" s="66"/>
    </row>
    <row r="58" spans="3:5">
      <c r="C58" s="63"/>
      <c r="D58" s="65"/>
      <c r="E58" s="66"/>
    </row>
    <row r="59" spans="3:5">
      <c r="C59" s="63"/>
      <c r="D59" s="65"/>
      <c r="E59" s="66"/>
    </row>
    <row r="60" spans="3:5">
      <c r="C60" s="63"/>
      <c r="D60" s="65"/>
      <c r="E60" s="66"/>
    </row>
    <row r="61" spans="3:5">
      <c r="C61" s="63"/>
      <c r="D61" s="65"/>
      <c r="E61" s="66"/>
    </row>
    <row r="62" spans="3:5">
      <c r="C62" s="63"/>
      <c r="D62" s="65"/>
      <c r="E62" s="66"/>
    </row>
    <row r="63" spans="3:5">
      <c r="C63" s="63"/>
      <c r="D63" s="65"/>
      <c r="E63" s="66"/>
    </row>
    <row r="64" spans="3:5">
      <c r="C64" s="63"/>
      <c r="D64" s="65"/>
      <c r="E64" s="66"/>
    </row>
    <row r="65" spans="3:5">
      <c r="C65" s="63"/>
      <c r="D65" s="65"/>
      <c r="E65" s="66"/>
    </row>
    <row r="66" spans="3:5">
      <c r="C66" s="63"/>
      <c r="D66" s="65"/>
      <c r="E66" s="66"/>
    </row>
    <row r="67" spans="3:5">
      <c r="C67" s="63"/>
      <c r="D67" s="65"/>
      <c r="E67" s="66"/>
    </row>
    <row r="68" spans="3:5">
      <c r="C68" s="63"/>
      <c r="D68" s="65"/>
      <c r="E68" s="66"/>
    </row>
    <row r="69" spans="3:5">
      <c r="C69" s="63"/>
      <c r="D69" s="65"/>
      <c r="E69" s="66"/>
    </row>
    <row r="70" spans="3:5">
      <c r="C70" s="63"/>
      <c r="D70" s="65"/>
      <c r="E70" s="66"/>
    </row>
    <row r="71" spans="3:5">
      <c r="C71" s="63"/>
      <c r="D71" s="65"/>
      <c r="E71" s="66"/>
    </row>
    <row r="72" spans="3:5">
      <c r="C72" s="63"/>
      <c r="D72" s="65"/>
      <c r="E72" s="66"/>
    </row>
    <row r="73" spans="3:5">
      <c r="C73" s="63"/>
      <c r="D73" s="65"/>
      <c r="E73" s="66"/>
    </row>
    <row r="74" spans="3:5">
      <c r="C74" s="63"/>
      <c r="D74" s="65"/>
      <c r="E74" s="66"/>
    </row>
    <row r="75" spans="3:5">
      <c r="C75" s="63"/>
      <c r="D75" s="65"/>
      <c r="E75" s="66"/>
    </row>
    <row r="76" spans="3:5">
      <c r="C76" s="63"/>
      <c r="D76" s="65"/>
      <c r="E76" s="66"/>
    </row>
    <row r="77" spans="3:5">
      <c r="C77" s="63"/>
      <c r="D77" s="65"/>
      <c r="E77" s="66"/>
    </row>
    <row r="78" spans="3:5">
      <c r="C78" s="63"/>
      <c r="D78" s="65"/>
      <c r="E78" s="66"/>
    </row>
    <row r="79" spans="3:5">
      <c r="C79" s="63"/>
      <c r="D79" s="65"/>
      <c r="E79" s="66"/>
    </row>
    <row r="80" spans="3:5">
      <c r="C80" s="63"/>
      <c r="D80" s="65"/>
      <c r="E80" s="66"/>
    </row>
    <row r="81" spans="3:5">
      <c r="C81" s="63"/>
      <c r="D81" s="65"/>
      <c r="E81" s="66"/>
    </row>
    <row r="82" spans="3:5">
      <c r="C82" s="63"/>
      <c r="D82" s="65"/>
      <c r="E82" s="66"/>
    </row>
    <row r="83" spans="3:5">
      <c r="C83" s="63"/>
      <c r="D83" s="65"/>
      <c r="E83" s="66"/>
    </row>
    <row r="84" spans="3:5">
      <c r="C84" s="63"/>
      <c r="D84" s="65"/>
      <c r="E84" s="66"/>
    </row>
    <row r="85" spans="3:5">
      <c r="C85" s="63"/>
      <c r="D85" s="65"/>
      <c r="E85" s="66"/>
    </row>
    <row r="86" spans="3:5">
      <c r="C86" s="63"/>
      <c r="D86" s="65"/>
      <c r="E86" s="66"/>
    </row>
    <row r="87" spans="3:5">
      <c r="C87" s="63"/>
      <c r="D87" s="65"/>
      <c r="E87" s="66"/>
    </row>
    <row r="88" spans="3:5">
      <c r="C88" s="63"/>
      <c r="D88" s="65"/>
      <c r="E88" s="66"/>
    </row>
    <row r="89" spans="3:5">
      <c r="C89" s="63"/>
      <c r="D89" s="65"/>
      <c r="E89" s="66"/>
    </row>
    <row r="90" spans="3:5">
      <c r="C90" s="63"/>
      <c r="D90" s="65"/>
      <c r="E90" s="66"/>
    </row>
    <row r="91" spans="3:5">
      <c r="C91" s="63"/>
      <c r="D91" s="65"/>
      <c r="E91" s="66"/>
    </row>
    <row r="92" spans="3:5">
      <c r="C92" s="63"/>
      <c r="D92" s="65"/>
      <c r="E92" s="66"/>
    </row>
    <row r="93" spans="3:5">
      <c r="C93" s="63"/>
      <c r="D93" s="65"/>
      <c r="E93" s="66"/>
    </row>
    <row r="94" spans="3:5">
      <c r="C94" s="63"/>
      <c r="D94" s="65"/>
      <c r="E94" s="66"/>
    </row>
    <row r="95" spans="3:5">
      <c r="C95" s="63"/>
      <c r="D95" s="65"/>
      <c r="E95" s="66"/>
    </row>
    <row r="96" spans="3:5">
      <c r="C96" s="63"/>
      <c r="D96" s="65"/>
      <c r="E96" s="66"/>
    </row>
    <row r="97" spans="3:5">
      <c r="C97" s="63"/>
      <c r="D97" s="65"/>
      <c r="E97" s="66"/>
    </row>
    <row r="98" spans="3:5">
      <c r="C98" s="63"/>
      <c r="D98" s="65"/>
      <c r="E98" s="66"/>
    </row>
    <row r="99" spans="3:5">
      <c r="C99" s="63"/>
      <c r="D99" s="65"/>
      <c r="E99" s="66"/>
    </row>
    <row r="100" spans="3:5">
      <c r="C100" s="63"/>
      <c r="D100" s="65"/>
      <c r="E100" s="66"/>
    </row>
    <row r="101" spans="3:5">
      <c r="C101" s="63"/>
      <c r="D101" s="65"/>
      <c r="E101" s="66"/>
    </row>
    <row r="102" spans="3:5">
      <c r="C102" s="63"/>
      <c r="D102" s="65"/>
      <c r="E102" s="66"/>
    </row>
    <row r="103" spans="3:5">
      <c r="C103" s="63"/>
      <c r="D103" s="65"/>
      <c r="E103" s="66"/>
    </row>
    <row r="104" spans="3:5">
      <c r="C104" s="63"/>
      <c r="D104" s="65"/>
      <c r="E104" s="66"/>
    </row>
    <row r="105" spans="3:5">
      <c r="C105" s="63"/>
      <c r="D105" s="65"/>
      <c r="E105" s="66"/>
    </row>
    <row r="106" spans="3:5">
      <c r="C106" s="63"/>
      <c r="D106" s="65"/>
      <c r="E106" s="66"/>
    </row>
    <row r="107" spans="3:5">
      <c r="C107" s="63"/>
      <c r="D107" s="65"/>
      <c r="E107" s="66"/>
    </row>
    <row r="108" spans="3:5">
      <c r="C108" s="63"/>
      <c r="D108" s="65"/>
      <c r="E108" s="66"/>
    </row>
    <row r="109" spans="3:5">
      <c r="C109" s="63"/>
      <c r="D109" s="65"/>
      <c r="E109" s="66"/>
    </row>
    <row r="110" spans="3:5">
      <c r="C110" s="63"/>
      <c r="D110" s="65"/>
      <c r="E110" s="66"/>
    </row>
    <row r="111" spans="3:5">
      <c r="C111" s="63"/>
      <c r="D111" s="65"/>
      <c r="E111" s="66"/>
    </row>
    <row r="112" spans="3:5">
      <c r="C112" s="63"/>
      <c r="D112" s="65"/>
      <c r="E112" s="66"/>
    </row>
    <row r="113" spans="3:5">
      <c r="C113" s="63"/>
      <c r="D113" s="65"/>
      <c r="E113" s="66"/>
    </row>
    <row r="114" spans="3:5">
      <c r="C114" s="63"/>
      <c r="D114" s="65"/>
      <c r="E114" s="66"/>
    </row>
    <row r="115" spans="3:5">
      <c r="C115" s="63"/>
      <c r="D115" s="65"/>
      <c r="E115" s="66"/>
    </row>
    <row r="116" spans="3:5">
      <c r="C116" s="63"/>
      <c r="D116" s="65"/>
      <c r="E116" s="66"/>
    </row>
    <row r="117" spans="3:5">
      <c r="C117" s="63"/>
      <c r="D117" s="65"/>
      <c r="E117" s="66"/>
    </row>
    <row r="118" spans="3:5">
      <c r="C118" s="63"/>
      <c r="D118" s="65"/>
      <c r="E118" s="66"/>
    </row>
    <row r="119" spans="3:5">
      <c r="C119" s="63"/>
      <c r="D119" s="65"/>
      <c r="E119" s="66"/>
    </row>
    <row r="120" spans="3:5">
      <c r="C120" s="63"/>
      <c r="D120" s="65"/>
      <c r="E120" s="66"/>
    </row>
    <row r="121" spans="3:5">
      <c r="C121" s="63"/>
      <c r="D121" s="65"/>
      <c r="E121" s="66"/>
    </row>
    <row r="122" spans="3:5">
      <c r="C122" s="63"/>
      <c r="D122" s="65"/>
      <c r="E122" s="66"/>
    </row>
    <row r="123" spans="3:5">
      <c r="C123" s="63"/>
      <c r="D123" s="65"/>
      <c r="E123" s="66"/>
    </row>
    <row r="124" spans="3:5">
      <c r="C124" s="63"/>
      <c r="D124" s="65"/>
      <c r="E124" s="66"/>
    </row>
    <row r="125" spans="3:5">
      <c r="C125" s="63"/>
      <c r="D125" s="65"/>
      <c r="E125" s="66"/>
    </row>
    <row r="126" spans="3:5">
      <c r="C126" s="63"/>
      <c r="D126" s="65"/>
      <c r="E126" s="66"/>
    </row>
    <row r="127" spans="3:5">
      <c r="C127" s="63"/>
      <c r="D127" s="65"/>
      <c r="E127" s="66"/>
    </row>
    <row r="128" spans="3:5">
      <c r="C128" s="63"/>
      <c r="D128" s="65"/>
      <c r="E128" s="66"/>
    </row>
    <row r="129" spans="3:5">
      <c r="C129" s="63"/>
      <c r="D129" s="65"/>
      <c r="E129" s="66"/>
    </row>
    <row r="130" spans="3:5">
      <c r="C130" s="63"/>
      <c r="D130" s="65"/>
      <c r="E130" s="66"/>
    </row>
    <row r="131" spans="3:5">
      <c r="C131" s="63"/>
      <c r="D131" s="65"/>
      <c r="E131" s="66"/>
    </row>
    <row r="132" spans="3:5">
      <c r="C132" s="63"/>
      <c r="D132" s="65"/>
      <c r="E132" s="66"/>
    </row>
    <row r="133" spans="3:5">
      <c r="C133" s="63"/>
      <c r="D133" s="65"/>
      <c r="E133" s="66"/>
    </row>
    <row r="134" spans="3:5">
      <c r="C134" s="63"/>
      <c r="D134" s="65"/>
      <c r="E134" s="66"/>
    </row>
    <row r="135" spans="3:5">
      <c r="C135" s="63"/>
      <c r="D135" s="65"/>
      <c r="E135" s="66"/>
    </row>
    <row r="136" spans="3:5">
      <c r="C136" s="63"/>
      <c r="D136" s="65"/>
      <c r="E136" s="66"/>
    </row>
    <row r="137" spans="3:5">
      <c r="C137" s="63"/>
      <c r="D137" s="65"/>
      <c r="E137" s="66"/>
    </row>
    <row r="138" spans="3:5">
      <c r="C138" s="63"/>
      <c r="D138" s="65"/>
      <c r="E138" s="66"/>
    </row>
    <row r="139" spans="3:5">
      <c r="C139" s="63"/>
      <c r="D139" s="65"/>
      <c r="E139" s="66"/>
    </row>
    <row r="140" spans="3:5">
      <c r="C140" s="63"/>
      <c r="D140" s="65"/>
      <c r="E140" s="66"/>
    </row>
    <row r="141" spans="3:5">
      <c r="C141" s="63"/>
      <c r="D141" s="65"/>
      <c r="E141" s="66"/>
    </row>
    <row r="142" spans="3:5">
      <c r="C142" s="63"/>
      <c r="D142" s="65"/>
      <c r="E142" s="66"/>
    </row>
    <row r="143" spans="3:5">
      <c r="C143" s="63"/>
      <c r="D143" s="65"/>
      <c r="E143" s="66"/>
    </row>
    <row r="144" spans="3:5">
      <c r="C144" s="63"/>
      <c r="D144" s="65"/>
      <c r="E144" s="66"/>
    </row>
    <row r="145" spans="3:5">
      <c r="C145" s="63"/>
      <c r="D145" s="65"/>
      <c r="E145" s="66"/>
    </row>
    <row r="146" spans="3:5">
      <c r="C146" s="63"/>
      <c r="D146" s="65"/>
      <c r="E146" s="66"/>
    </row>
    <row r="147" spans="3:5">
      <c r="C147" s="63"/>
      <c r="D147" s="65"/>
      <c r="E147" s="66"/>
    </row>
    <row r="148" spans="3:5">
      <c r="C148" s="63"/>
      <c r="D148" s="65"/>
      <c r="E148" s="66"/>
    </row>
    <row r="149" spans="3:5">
      <c r="C149" s="63"/>
      <c r="D149" s="65"/>
      <c r="E149" s="66"/>
    </row>
    <row r="150" spans="3:5">
      <c r="C150" s="63"/>
      <c r="D150" s="65"/>
      <c r="E150" s="66"/>
    </row>
    <row r="151" spans="3:5">
      <c r="C151" s="63"/>
      <c r="D151" s="65"/>
      <c r="E151" s="66"/>
    </row>
    <row r="152" spans="3:5">
      <c r="C152" s="63"/>
      <c r="D152" s="65"/>
      <c r="E152" s="66"/>
    </row>
    <row r="153" spans="3:5">
      <c r="C153" s="63"/>
      <c r="D153" s="65"/>
      <c r="E153" s="66"/>
    </row>
    <row r="154" spans="3:5">
      <c r="C154" s="63"/>
      <c r="D154" s="65"/>
      <c r="E154" s="66"/>
    </row>
    <row r="155" spans="3:5">
      <c r="C155" s="63"/>
      <c r="D155" s="65"/>
      <c r="E155" s="66"/>
    </row>
    <row r="156" spans="3:5">
      <c r="C156" s="63"/>
      <c r="D156" s="65"/>
      <c r="E156" s="66"/>
    </row>
    <row r="157" spans="3:5">
      <c r="C157" s="63"/>
      <c r="D157" s="65"/>
      <c r="E157" s="66"/>
    </row>
    <row r="158" spans="3:5">
      <c r="C158" s="63"/>
      <c r="D158" s="65"/>
      <c r="E158" s="66"/>
    </row>
    <row r="159" spans="3:5">
      <c r="C159" s="63"/>
      <c r="D159" s="65"/>
      <c r="E159" s="66"/>
    </row>
    <row r="160" spans="3:5">
      <c r="C160" s="63"/>
      <c r="D160" s="65"/>
      <c r="E160" s="66"/>
    </row>
    <row r="161" spans="3:5">
      <c r="C161" s="63"/>
      <c r="D161" s="65"/>
      <c r="E161" s="66"/>
    </row>
    <row r="162" spans="3:5">
      <c r="C162" s="63"/>
      <c r="D162" s="65"/>
      <c r="E162" s="66"/>
    </row>
    <row r="163" spans="3:5">
      <c r="C163" s="63"/>
      <c r="D163" s="65"/>
      <c r="E163" s="66"/>
    </row>
    <row r="164" spans="3:5">
      <c r="C164" s="63"/>
      <c r="D164" s="65"/>
      <c r="E164" s="66"/>
    </row>
    <row r="165" spans="3:5">
      <c r="C165" s="63"/>
      <c r="D165" s="65"/>
      <c r="E165" s="66"/>
    </row>
    <row r="166" spans="3:5">
      <c r="C166" s="63"/>
      <c r="D166" s="65"/>
      <c r="E166" s="66"/>
    </row>
    <row r="167" spans="3:5">
      <c r="C167" s="63"/>
      <c r="D167" s="65"/>
      <c r="E167" s="66"/>
    </row>
    <row r="168" spans="3:5">
      <c r="C168" s="63"/>
      <c r="D168" s="65"/>
      <c r="E168" s="66"/>
    </row>
    <row r="169" spans="3:5">
      <c r="C169" s="63"/>
      <c r="D169" s="65"/>
      <c r="E169" s="66"/>
    </row>
    <row r="170" spans="3:5">
      <c r="C170" s="63"/>
      <c r="D170" s="65"/>
      <c r="E170" s="66"/>
    </row>
    <row r="171" spans="3:5">
      <c r="C171" s="63"/>
      <c r="D171" s="65"/>
      <c r="E171" s="66"/>
    </row>
    <row r="172" spans="3:5">
      <c r="C172" s="63"/>
      <c r="D172" s="65"/>
      <c r="E172" s="66"/>
    </row>
    <row r="173" spans="3:5">
      <c r="C173" s="63"/>
      <c r="D173" s="65"/>
      <c r="E173" s="66"/>
    </row>
    <row r="174" spans="3:5">
      <c r="C174" s="63"/>
      <c r="D174" s="65"/>
      <c r="E174" s="66"/>
    </row>
    <row r="175" spans="3:5">
      <c r="C175" s="63"/>
      <c r="D175" s="65"/>
      <c r="E175" s="66"/>
    </row>
    <row r="176" spans="3:5">
      <c r="C176" s="63"/>
      <c r="D176" s="65"/>
      <c r="E176" s="66"/>
    </row>
    <row r="177" spans="3:5">
      <c r="C177" s="63"/>
      <c r="D177" s="65"/>
      <c r="E177" s="66"/>
    </row>
    <row r="178" spans="3:5">
      <c r="C178" s="63"/>
      <c r="D178" s="65"/>
      <c r="E178" s="66"/>
    </row>
    <row r="179" spans="3:5">
      <c r="C179" s="63"/>
      <c r="D179" s="65"/>
      <c r="E179" s="66"/>
    </row>
    <row r="180" spans="3:5">
      <c r="C180" s="63"/>
      <c r="D180" s="65"/>
      <c r="E180" s="66"/>
    </row>
    <row r="181" spans="3:5">
      <c r="C181" s="63"/>
      <c r="D181" s="65"/>
      <c r="E181" s="66"/>
    </row>
    <row r="182" spans="3:5">
      <c r="C182" s="63"/>
      <c r="D182" s="65"/>
      <c r="E182" s="66"/>
    </row>
    <row r="183" spans="3:5">
      <c r="C183" s="63"/>
      <c r="D183" s="65"/>
      <c r="E183" s="66"/>
    </row>
    <row r="184" spans="3:5">
      <c r="C184" s="63"/>
      <c r="D184" s="65"/>
      <c r="E184" s="66"/>
    </row>
    <row r="185" spans="3:5">
      <c r="C185" s="63"/>
      <c r="D185" s="65"/>
      <c r="E185" s="66"/>
    </row>
    <row r="186" spans="3:5">
      <c r="C186" s="63"/>
      <c r="D186" s="65"/>
      <c r="E186" s="66"/>
    </row>
    <row r="187" spans="3:5">
      <c r="C187" s="63"/>
      <c r="D187" s="65"/>
      <c r="E187" s="66"/>
    </row>
    <row r="188" spans="3:5">
      <c r="C188" s="63"/>
      <c r="D188" s="65"/>
      <c r="E188" s="66"/>
    </row>
    <row r="189" spans="3:5">
      <c r="C189" s="63"/>
      <c r="D189" s="65"/>
      <c r="E189" s="66"/>
    </row>
    <row r="190" spans="3:5">
      <c r="C190" s="63"/>
      <c r="D190" s="65"/>
      <c r="E190" s="66"/>
    </row>
    <row r="191" spans="3:5">
      <c r="C191" s="63"/>
      <c r="D191" s="65"/>
      <c r="E191" s="66"/>
    </row>
    <row r="192" spans="3:5">
      <c r="C192" s="63"/>
      <c r="D192" s="65"/>
      <c r="E192" s="66"/>
    </row>
    <row r="193" spans="3:5">
      <c r="C193" s="63"/>
      <c r="D193" s="65"/>
      <c r="E193" s="66"/>
    </row>
    <row r="194" spans="3:5">
      <c r="C194" s="63"/>
      <c r="D194" s="65"/>
      <c r="E194" s="66"/>
    </row>
    <row r="195" spans="3:5">
      <c r="C195" s="63"/>
      <c r="D195" s="65"/>
      <c r="E195" s="66"/>
    </row>
    <row r="196" spans="3:5">
      <c r="C196" s="63"/>
      <c r="D196" s="65"/>
      <c r="E196" s="66"/>
    </row>
    <row r="197" spans="3:5">
      <c r="C197" s="63"/>
      <c r="D197" s="65"/>
      <c r="E197" s="66"/>
    </row>
    <row r="198" spans="3:5">
      <c r="C198" s="63"/>
      <c r="D198" s="65"/>
      <c r="E198" s="66"/>
    </row>
    <row r="199" spans="3:5">
      <c r="C199" s="63"/>
      <c r="D199" s="65"/>
      <c r="E199" s="66"/>
    </row>
    <row r="200" spans="3:5">
      <c r="C200" s="63"/>
      <c r="D200" s="65"/>
      <c r="E200" s="66"/>
    </row>
    <row r="201" spans="3:5">
      <c r="C201" s="63"/>
      <c r="D201" s="65"/>
      <c r="E201" s="66"/>
    </row>
    <row r="202" spans="3:5">
      <c r="C202" s="63"/>
      <c r="D202" s="65"/>
      <c r="E202" s="66"/>
    </row>
    <row r="203" spans="3:5">
      <c r="C203" s="63"/>
      <c r="D203" s="65"/>
      <c r="E203" s="66"/>
    </row>
    <row r="204" spans="3:5">
      <c r="C204" s="63"/>
      <c r="D204" s="65"/>
      <c r="E204" s="66"/>
    </row>
    <row r="205" spans="3:5">
      <c r="C205" s="63"/>
      <c r="D205" s="65"/>
      <c r="E205" s="66"/>
    </row>
    <row r="206" spans="3:5">
      <c r="C206" s="63"/>
      <c r="D206" s="65"/>
      <c r="E206" s="66"/>
    </row>
    <row r="207" spans="3:5">
      <c r="C207" s="63"/>
      <c r="D207" s="65"/>
      <c r="E207" s="66"/>
    </row>
    <row r="208" spans="3:5">
      <c r="C208" s="63"/>
      <c r="D208" s="65"/>
      <c r="E208" s="66"/>
    </row>
    <row r="209" spans="3:5">
      <c r="C209" s="63"/>
      <c r="D209" s="65"/>
      <c r="E209" s="66"/>
    </row>
    <row r="210" spans="3:5">
      <c r="C210" s="63"/>
      <c r="D210" s="65"/>
      <c r="E210" s="66"/>
    </row>
    <row r="211" spans="3:5">
      <c r="C211" s="63"/>
      <c r="D211" s="65"/>
      <c r="E211" s="66"/>
    </row>
    <row r="212" spans="3:5">
      <c r="C212" s="63"/>
      <c r="D212" s="65"/>
      <c r="E212" s="66"/>
    </row>
    <row r="213" spans="3:5">
      <c r="C213" s="63"/>
      <c r="D213" s="65"/>
      <c r="E213" s="66"/>
    </row>
    <row r="214" spans="3:5">
      <c r="C214" s="63"/>
      <c r="D214" s="65"/>
      <c r="E214" s="66"/>
    </row>
    <row r="215" spans="3:5">
      <c r="C215" s="63"/>
      <c r="D215" s="65"/>
      <c r="E215" s="66"/>
    </row>
    <row r="216" spans="3:5">
      <c r="C216" s="63"/>
      <c r="D216" s="65"/>
      <c r="E216" s="66"/>
    </row>
    <row r="217" spans="3:5">
      <c r="C217" s="63"/>
      <c r="D217" s="65"/>
      <c r="E217" s="66"/>
    </row>
    <row r="218" spans="3:5">
      <c r="C218" s="63"/>
      <c r="D218" s="65"/>
      <c r="E218" s="66"/>
    </row>
    <row r="219" spans="3:5">
      <c r="C219" s="63"/>
      <c r="D219" s="65"/>
      <c r="E219" s="66"/>
    </row>
    <row r="220" spans="3:5">
      <c r="C220" s="63"/>
      <c r="D220" s="65"/>
      <c r="E220" s="66"/>
    </row>
    <row r="221" spans="3:5">
      <c r="C221" s="63"/>
      <c r="D221" s="65"/>
      <c r="E221" s="66"/>
    </row>
    <row r="222" spans="3:5">
      <c r="C222" s="63"/>
      <c r="D222" s="65"/>
      <c r="E222" s="66"/>
    </row>
    <row r="223" spans="3:5">
      <c r="C223" s="63"/>
      <c r="D223" s="65"/>
      <c r="E223" s="66"/>
    </row>
    <row r="224" spans="3:5">
      <c r="C224" s="63"/>
      <c r="D224" s="65"/>
      <c r="E224" s="66"/>
    </row>
    <row r="225" spans="3:5">
      <c r="C225" s="63"/>
      <c r="D225" s="65"/>
      <c r="E225" s="66"/>
    </row>
    <row r="226" spans="3:5">
      <c r="C226" s="63"/>
      <c r="D226" s="65"/>
      <c r="E226" s="66"/>
    </row>
    <row r="227" spans="3:5">
      <c r="C227" s="63"/>
      <c r="D227" s="65"/>
      <c r="E227" s="66"/>
    </row>
    <row r="228" spans="3:5">
      <c r="C228" s="63"/>
      <c r="D228" s="65"/>
      <c r="E228" s="66"/>
    </row>
    <row r="229" spans="3:5">
      <c r="C229" s="63"/>
      <c r="D229" s="65"/>
      <c r="E229" s="66"/>
    </row>
    <row r="230" spans="3:5">
      <c r="C230" s="63"/>
      <c r="D230" s="65"/>
      <c r="E230" s="66"/>
    </row>
    <row r="231" spans="3:5">
      <c r="C231" s="63"/>
      <c r="D231" s="65"/>
      <c r="E231" s="66"/>
    </row>
    <row r="232" spans="3:5">
      <c r="C232" s="63"/>
      <c r="D232" s="65"/>
      <c r="E232" s="66"/>
    </row>
    <row r="233" spans="3:5">
      <c r="C233" s="63"/>
      <c r="D233" s="65"/>
      <c r="E233" s="66"/>
    </row>
    <row r="234" spans="3:5">
      <c r="C234" s="63"/>
      <c r="D234" s="65"/>
      <c r="E234" s="66"/>
    </row>
    <row r="235" spans="3:5">
      <c r="C235" s="63"/>
      <c r="D235" s="65"/>
      <c r="E235" s="66"/>
    </row>
    <row r="236" spans="3:5">
      <c r="C236" s="63"/>
      <c r="D236" s="65"/>
      <c r="E236" s="66"/>
    </row>
    <row r="237" spans="3:5">
      <c r="C237" s="63"/>
      <c r="D237" s="65"/>
      <c r="E237" s="66"/>
    </row>
    <row r="238" spans="3:5">
      <c r="C238" s="63"/>
      <c r="D238" s="65"/>
      <c r="E238" s="66"/>
    </row>
    <row r="239" spans="3:5">
      <c r="C239" s="63"/>
      <c r="D239" s="65"/>
      <c r="E239" s="66"/>
    </row>
    <row r="240" spans="3:5">
      <c r="C240" s="63"/>
      <c r="D240" s="65"/>
      <c r="E240" s="66"/>
    </row>
    <row r="241" spans="3:5">
      <c r="C241" s="63"/>
      <c r="D241" s="65"/>
      <c r="E241" s="66"/>
    </row>
    <row r="242" spans="3:5">
      <c r="C242" s="63"/>
      <c r="D242" s="65"/>
      <c r="E242" s="66"/>
    </row>
    <row r="243" spans="3:5">
      <c r="C243" s="63"/>
      <c r="D243" s="65"/>
      <c r="E243" s="66"/>
    </row>
    <row r="244" spans="3:5">
      <c r="C244" s="63"/>
      <c r="D244" s="65"/>
      <c r="E244" s="66"/>
    </row>
    <row r="245" spans="3:5">
      <c r="C245" s="63"/>
      <c r="D245" s="65"/>
      <c r="E245" s="66"/>
    </row>
    <row r="246" spans="3:5">
      <c r="C246" s="63"/>
      <c r="D246" s="65"/>
      <c r="E246" s="66"/>
    </row>
    <row r="247" spans="3:5">
      <c r="C247" s="63"/>
      <c r="D247" s="65"/>
      <c r="E247" s="66"/>
    </row>
    <row r="248" spans="3:5">
      <c r="C248" s="63"/>
      <c r="D248" s="65"/>
      <c r="E248" s="66"/>
    </row>
    <row r="249" spans="3:5">
      <c r="C249" s="63"/>
      <c r="D249" s="65"/>
      <c r="E249" s="66"/>
    </row>
    <row r="250" spans="3:5">
      <c r="C250" s="63"/>
      <c r="D250" s="65"/>
      <c r="E250" s="66"/>
    </row>
    <row r="251" spans="3:5">
      <c r="C251" s="63"/>
      <c r="D251" s="65"/>
      <c r="E251" s="66"/>
    </row>
    <row r="252" spans="3:5">
      <c r="C252" s="63"/>
      <c r="D252" s="65"/>
      <c r="E252" s="66"/>
    </row>
    <row r="253" spans="3:5">
      <c r="C253" s="63"/>
      <c r="D253" s="65"/>
      <c r="E253" s="66"/>
    </row>
    <row r="254" spans="3:5">
      <c r="C254" s="63"/>
      <c r="D254" s="65"/>
      <c r="E254" s="66"/>
    </row>
    <row r="255" spans="3:5">
      <c r="C255" s="63"/>
      <c r="D255" s="65"/>
      <c r="E255" s="66"/>
    </row>
    <row r="256" spans="3:5">
      <c r="C256" s="63"/>
      <c r="D256" s="65"/>
      <c r="E256" s="66"/>
    </row>
    <row r="257" spans="3:5">
      <c r="C257" s="63"/>
      <c r="D257" s="65"/>
      <c r="E257" s="66"/>
    </row>
    <row r="258" spans="3:5">
      <c r="C258" s="63"/>
      <c r="D258" s="65"/>
      <c r="E258" s="66"/>
    </row>
    <row r="259" spans="3:5">
      <c r="C259" s="63"/>
      <c r="D259" s="65"/>
      <c r="E259" s="66"/>
    </row>
    <row r="260" spans="3:5">
      <c r="C260" s="63"/>
      <c r="D260" s="65"/>
      <c r="E260" s="66"/>
    </row>
    <row r="261" spans="3:5">
      <c r="C261" s="63"/>
      <c r="D261" s="65"/>
      <c r="E261" s="66"/>
    </row>
    <row r="262" spans="3:5">
      <c r="C262" s="63"/>
      <c r="D262" s="65"/>
      <c r="E262" s="66"/>
    </row>
    <row r="263" spans="3:5">
      <c r="C263" s="63"/>
      <c r="D263" s="65"/>
      <c r="E263" s="66"/>
    </row>
    <row r="264" spans="3:5">
      <c r="C264" s="63"/>
      <c r="D264" s="65"/>
      <c r="E264" s="66"/>
    </row>
    <row r="265" spans="3:5">
      <c r="C265" s="63"/>
      <c r="D265" s="65"/>
      <c r="E265" s="66"/>
    </row>
    <row r="266" spans="3:5">
      <c r="C266" s="63"/>
      <c r="D266" s="65"/>
      <c r="E266" s="66"/>
    </row>
    <row r="267" spans="3:5">
      <c r="C267" s="63"/>
      <c r="D267" s="65"/>
      <c r="E267" s="66"/>
    </row>
    <row r="268" spans="3:5">
      <c r="C268" s="63"/>
      <c r="D268" s="65"/>
      <c r="E268" s="66"/>
    </row>
    <row r="269" spans="3:5">
      <c r="C269" s="63"/>
      <c r="D269" s="65"/>
      <c r="E269" s="66"/>
    </row>
    <row r="270" spans="3:5">
      <c r="C270" s="63"/>
      <c r="D270" s="65"/>
      <c r="E270" s="66"/>
    </row>
    <row r="271" spans="3:5">
      <c r="C271" s="63"/>
      <c r="D271" s="65"/>
      <c r="E271" s="66"/>
    </row>
    <row r="272" spans="3:5">
      <c r="C272" s="63"/>
      <c r="D272" s="65"/>
      <c r="E272" s="66"/>
    </row>
    <row r="273" spans="3:5">
      <c r="C273" s="63"/>
      <c r="D273" s="65"/>
      <c r="E273" s="66"/>
    </row>
    <row r="274" spans="3:5">
      <c r="C274" s="63"/>
      <c r="D274" s="65"/>
      <c r="E274" s="66"/>
    </row>
    <row r="275" spans="3:5">
      <c r="C275" s="63"/>
      <c r="D275" s="65"/>
      <c r="E275" s="66"/>
    </row>
    <row r="276" spans="3:5">
      <c r="C276" s="63"/>
      <c r="D276" s="65"/>
      <c r="E276" s="66"/>
    </row>
    <row r="277" spans="3:5">
      <c r="C277" s="63"/>
      <c r="D277" s="65"/>
      <c r="E277" s="66"/>
    </row>
    <row r="278" spans="3:5">
      <c r="C278" s="63"/>
      <c r="D278" s="65"/>
      <c r="E278" s="66"/>
    </row>
    <row r="279" spans="3:5">
      <c r="C279" s="63"/>
      <c r="D279" s="65"/>
      <c r="E279" s="66"/>
    </row>
    <row r="280" spans="3:5">
      <c r="C280" s="63"/>
      <c r="D280" s="65"/>
      <c r="E280" s="66"/>
    </row>
    <row r="281" spans="3:5">
      <c r="C281" s="63"/>
      <c r="D281" s="65"/>
      <c r="E281" s="66"/>
    </row>
    <row r="282" spans="3:5">
      <c r="C282" s="63"/>
      <c r="D282" s="65"/>
      <c r="E282" s="66"/>
    </row>
    <row r="283" spans="3:5">
      <c r="C283" s="63"/>
      <c r="D283" s="65"/>
      <c r="E283" s="66"/>
    </row>
    <row r="284" spans="3:5">
      <c r="C284" s="63"/>
      <c r="D284" s="65"/>
      <c r="E284" s="66"/>
    </row>
    <row r="285" spans="3:5">
      <c r="C285" s="63"/>
      <c r="D285" s="65"/>
      <c r="E285" s="66"/>
    </row>
    <row r="286" spans="3:5">
      <c r="C286" s="63"/>
      <c r="D286" s="65"/>
      <c r="E286" s="66"/>
    </row>
    <row r="287" spans="3:5">
      <c r="C287" s="63"/>
      <c r="D287" s="65"/>
      <c r="E287" s="66"/>
    </row>
    <row r="288" spans="3:5">
      <c r="C288" s="63"/>
      <c r="D288" s="65"/>
      <c r="E288" s="66"/>
    </row>
    <row r="289" spans="3:5">
      <c r="C289" s="63"/>
      <c r="D289" s="65"/>
      <c r="E289" s="66"/>
    </row>
    <row r="290" spans="3:5">
      <c r="C290" s="63"/>
      <c r="D290" s="65"/>
      <c r="E290" s="66"/>
    </row>
    <row r="291" spans="3:5">
      <c r="C291" s="63"/>
      <c r="D291" s="65"/>
      <c r="E291" s="66"/>
    </row>
    <row r="292" spans="3:5">
      <c r="C292" s="63"/>
      <c r="D292" s="65"/>
      <c r="E292" s="66"/>
    </row>
    <row r="293" spans="3:5">
      <c r="C293" s="63"/>
      <c r="D293" s="65"/>
      <c r="E293" s="66"/>
    </row>
    <row r="294" spans="3:5">
      <c r="C294" s="63"/>
      <c r="D294" s="65"/>
      <c r="E294" s="66"/>
    </row>
    <row r="295" spans="3:5">
      <c r="C295" s="63"/>
      <c r="D295" s="65"/>
      <c r="E295" s="66"/>
    </row>
    <row r="296" spans="3:5">
      <c r="C296" s="63"/>
      <c r="D296" s="65"/>
      <c r="E296" s="66"/>
    </row>
    <row r="297" spans="3:5">
      <c r="C297" s="63"/>
      <c r="D297" s="65"/>
      <c r="E297" s="66"/>
    </row>
    <row r="298" spans="3:5">
      <c r="C298" s="63"/>
      <c r="D298" s="65"/>
      <c r="E298" s="66"/>
    </row>
    <row r="299" spans="3:5">
      <c r="C299" s="63"/>
      <c r="D299" s="65"/>
      <c r="E299" s="66"/>
    </row>
    <row r="300" spans="3:5">
      <c r="C300" s="63"/>
      <c r="D300" s="65"/>
      <c r="E300" s="66"/>
    </row>
    <row r="301" spans="3:5">
      <c r="C301" s="63"/>
      <c r="D301" s="65"/>
      <c r="E301" s="66"/>
    </row>
    <row r="302" spans="3:5">
      <c r="C302" s="63"/>
      <c r="D302" s="65"/>
      <c r="E302" s="66"/>
    </row>
    <row r="303" spans="3:5">
      <c r="C303" s="63"/>
      <c r="D303" s="65"/>
      <c r="E303" s="66"/>
    </row>
    <row r="304" spans="3:5">
      <c r="C304" s="63"/>
      <c r="D304" s="65"/>
      <c r="E304" s="66"/>
    </row>
    <row r="305" spans="3:5">
      <c r="C305" s="63"/>
      <c r="D305" s="65"/>
      <c r="E305" s="66"/>
    </row>
    <row r="306" spans="3:5">
      <c r="C306" s="63"/>
      <c r="D306" s="65"/>
      <c r="E306" s="66"/>
    </row>
    <row r="307" spans="3:5">
      <c r="C307" s="63"/>
      <c r="D307" s="65"/>
      <c r="E307" s="66"/>
    </row>
    <row r="308" spans="3:5">
      <c r="C308" s="63"/>
      <c r="D308" s="65"/>
      <c r="E308" s="66"/>
    </row>
    <row r="309" spans="3:5">
      <c r="C309" s="63"/>
      <c r="D309" s="65"/>
      <c r="E309" s="66"/>
    </row>
    <row r="310" spans="3:5">
      <c r="C310" s="63"/>
      <c r="D310" s="65"/>
      <c r="E310" s="66"/>
    </row>
    <row r="311" spans="3:5">
      <c r="C311" s="63"/>
      <c r="D311" s="65"/>
      <c r="E311" s="66"/>
    </row>
    <row r="312" spans="3:5">
      <c r="C312" s="63"/>
      <c r="D312" s="65"/>
      <c r="E312" s="66"/>
    </row>
    <row r="313" spans="3:5">
      <c r="C313" s="63"/>
      <c r="D313" s="65"/>
      <c r="E313" s="66"/>
    </row>
    <row r="314" spans="3:5">
      <c r="C314" s="63"/>
      <c r="D314" s="65"/>
      <c r="E314" s="66"/>
    </row>
    <row r="315" spans="3:5">
      <c r="C315" s="63"/>
      <c r="D315" s="65"/>
      <c r="E315" s="66"/>
    </row>
    <row r="316" spans="3:5">
      <c r="C316" s="63"/>
      <c r="D316" s="65"/>
      <c r="E316" s="66"/>
    </row>
    <row r="317" spans="3:5">
      <c r="C317" s="63"/>
      <c r="D317" s="65"/>
      <c r="E317" s="66"/>
    </row>
    <row r="318" spans="3:5">
      <c r="C318" s="63"/>
      <c r="D318" s="65"/>
      <c r="E318" s="66"/>
    </row>
    <row r="319" spans="3:5">
      <c r="C319" s="63"/>
      <c r="D319" s="65"/>
      <c r="E319" s="66"/>
    </row>
    <row r="320" spans="3:5">
      <c r="C320" s="63"/>
      <c r="D320" s="65"/>
      <c r="E320" s="66"/>
    </row>
    <row r="321" spans="3:5">
      <c r="C321" s="63"/>
      <c r="D321" s="65"/>
      <c r="E321" s="66"/>
    </row>
    <row r="322" spans="3:5">
      <c r="C322" s="63"/>
      <c r="D322" s="65"/>
      <c r="E322" s="66"/>
    </row>
    <row r="323" spans="3:5">
      <c r="C323" s="63"/>
      <c r="D323" s="65"/>
      <c r="E323" s="66"/>
    </row>
    <row r="324" spans="3:5">
      <c r="C324" s="63"/>
      <c r="D324" s="65"/>
      <c r="E324" s="66"/>
    </row>
    <row r="325" spans="3:5">
      <c r="C325" s="63"/>
      <c r="D325" s="65"/>
      <c r="E325" s="66"/>
    </row>
    <row r="326" spans="3:5">
      <c r="C326" s="63"/>
      <c r="D326" s="65"/>
      <c r="E326" s="66"/>
    </row>
    <row r="327" spans="3:5">
      <c r="C327" s="63"/>
      <c r="D327" s="65"/>
      <c r="E327" s="66"/>
    </row>
    <row r="328" spans="3:5">
      <c r="C328" s="63"/>
      <c r="D328" s="65"/>
      <c r="E328" s="66"/>
    </row>
    <row r="329" spans="3:5">
      <c r="C329" s="63"/>
      <c r="D329" s="65"/>
      <c r="E329" s="66"/>
    </row>
    <row r="330" spans="3:5">
      <c r="C330" s="63"/>
      <c r="D330" s="65"/>
      <c r="E330" s="66"/>
    </row>
    <row r="331" spans="3:5">
      <c r="C331" s="63"/>
      <c r="D331" s="65"/>
      <c r="E331" s="66"/>
    </row>
    <row r="332" spans="3:5">
      <c r="C332" s="63"/>
      <c r="D332" s="65"/>
      <c r="E332" s="66"/>
    </row>
    <row r="333" spans="3:5">
      <c r="C333" s="63"/>
      <c r="D333" s="65"/>
      <c r="E333" s="66"/>
    </row>
    <row r="334" spans="3:5">
      <c r="C334" s="63"/>
      <c r="D334" s="65"/>
      <c r="E334" s="66"/>
    </row>
    <row r="335" spans="3:5">
      <c r="C335" s="63"/>
      <c r="D335" s="65"/>
      <c r="E335" s="66"/>
    </row>
    <row r="336" spans="3:5">
      <c r="C336" s="63"/>
      <c r="D336" s="65"/>
      <c r="E336" s="66"/>
    </row>
    <row r="337" spans="3:5">
      <c r="C337" s="63"/>
      <c r="D337" s="65"/>
      <c r="E337" s="66"/>
    </row>
    <row r="338" spans="3:5">
      <c r="C338" s="63"/>
      <c r="D338" s="65"/>
      <c r="E338" s="66"/>
    </row>
    <row r="339" spans="3:5">
      <c r="C339" s="63"/>
      <c r="D339" s="65"/>
      <c r="E339" s="66"/>
    </row>
    <row r="340" spans="3:5">
      <c r="C340" s="63"/>
      <c r="D340" s="65"/>
      <c r="E340" s="66"/>
    </row>
    <row r="341" spans="3:5">
      <c r="C341" s="63"/>
      <c r="D341" s="65"/>
      <c r="E341" s="66"/>
    </row>
    <row r="342" spans="3:5">
      <c r="C342" s="63"/>
      <c r="D342" s="65"/>
      <c r="E342" s="66"/>
    </row>
    <row r="343" spans="3:5">
      <c r="C343" s="63"/>
      <c r="D343" s="65"/>
      <c r="E343" s="66"/>
    </row>
    <row r="344" spans="3:5">
      <c r="C344" s="63"/>
      <c r="D344" s="65"/>
      <c r="E344" s="66"/>
    </row>
    <row r="345" spans="3:5">
      <c r="C345" s="63"/>
      <c r="D345" s="65"/>
      <c r="E345" s="66"/>
    </row>
    <row r="346" spans="3:5">
      <c r="C346" s="63"/>
      <c r="D346" s="65"/>
      <c r="E346" s="66"/>
    </row>
    <row r="347" spans="3:5">
      <c r="C347" s="63"/>
      <c r="D347" s="65"/>
      <c r="E347" s="66"/>
    </row>
    <row r="348" spans="3:5">
      <c r="C348" s="63"/>
      <c r="D348" s="65"/>
      <c r="E348" s="66"/>
    </row>
    <row r="349" spans="3:5">
      <c r="C349" s="63"/>
      <c r="D349" s="65"/>
      <c r="E349" s="66"/>
    </row>
    <row r="350" spans="3:5">
      <c r="C350" s="63"/>
      <c r="D350" s="65"/>
      <c r="E350" s="66"/>
    </row>
    <row r="351" spans="3:5">
      <c r="C351" s="63"/>
      <c r="D351" s="65"/>
      <c r="E351" s="66"/>
    </row>
    <row r="352" spans="3:5">
      <c r="C352" s="63"/>
      <c r="D352" s="65"/>
      <c r="E352" s="66"/>
    </row>
    <row r="353" spans="3:5">
      <c r="C353" s="63"/>
      <c r="D353" s="65"/>
      <c r="E353" s="66"/>
    </row>
    <row r="354" spans="3:5">
      <c r="C354" s="63"/>
      <c r="D354" s="65"/>
      <c r="E354" s="66"/>
    </row>
    <row r="355" spans="3:5">
      <c r="C355" s="63"/>
      <c r="D355" s="65"/>
      <c r="E355" s="66"/>
    </row>
    <row r="356" spans="3:5">
      <c r="C356" s="63"/>
      <c r="D356" s="65"/>
      <c r="E356" s="66"/>
    </row>
    <row r="357" spans="3:5">
      <c r="C357" s="63"/>
      <c r="D357" s="65"/>
      <c r="E357" s="66"/>
    </row>
    <row r="358" spans="3:5">
      <c r="C358" s="63"/>
      <c r="D358" s="65"/>
      <c r="E358" s="66"/>
    </row>
    <row r="359" spans="3:5">
      <c r="C359" s="63"/>
      <c r="D359" s="65"/>
      <c r="E359" s="66"/>
    </row>
    <row r="360" spans="3:5">
      <c r="C360" s="63"/>
      <c r="D360" s="65"/>
      <c r="E360" s="66"/>
    </row>
    <row r="361" spans="3:5">
      <c r="C361" s="63"/>
      <c r="D361" s="65"/>
      <c r="E361" s="66"/>
    </row>
    <row r="362" spans="3:5">
      <c r="C362" s="63"/>
      <c r="D362" s="65"/>
      <c r="E362" s="66"/>
    </row>
    <row r="363" spans="3:5">
      <c r="C363" s="63"/>
      <c r="D363" s="65"/>
      <c r="E363" s="66"/>
    </row>
    <row r="364" spans="3:5">
      <c r="C364" s="63"/>
      <c r="D364" s="65"/>
      <c r="E364" s="66"/>
    </row>
    <row r="365" spans="3:5">
      <c r="C365" s="63"/>
      <c r="D365" s="65"/>
      <c r="E365" s="66"/>
    </row>
    <row r="366" spans="3:5">
      <c r="C366" s="63"/>
      <c r="D366" s="65"/>
      <c r="E366" s="66"/>
    </row>
    <row r="367" spans="3:5">
      <c r="C367" s="63"/>
      <c r="D367" s="65"/>
      <c r="E367" s="66"/>
    </row>
    <row r="368" spans="3:5">
      <c r="C368" s="63"/>
      <c r="D368" s="65"/>
      <c r="E368" s="66"/>
    </row>
    <row r="369" spans="3:5">
      <c r="C369" s="63"/>
      <c r="D369" s="65"/>
      <c r="E369" s="66"/>
    </row>
    <row r="370" spans="3:5">
      <c r="C370" s="63"/>
      <c r="D370" s="65"/>
      <c r="E370" s="66"/>
    </row>
    <row r="371" spans="3:5">
      <c r="C371" s="63"/>
      <c r="D371" s="65"/>
      <c r="E371" s="66"/>
    </row>
    <row r="372" spans="3:5">
      <c r="C372" s="63"/>
      <c r="D372" s="65"/>
      <c r="E372" s="66"/>
    </row>
    <row r="373" spans="3:5">
      <c r="C373" s="63"/>
      <c r="D373" s="65"/>
      <c r="E373" s="66"/>
    </row>
    <row r="374" spans="3:5">
      <c r="C374" s="63"/>
      <c r="D374" s="65"/>
      <c r="E374" s="66"/>
    </row>
    <row r="375" spans="3:5">
      <c r="C375" s="63"/>
      <c r="D375" s="65"/>
      <c r="E375" s="66"/>
    </row>
    <row r="376" spans="3:5">
      <c r="C376" s="63"/>
      <c r="D376" s="65"/>
      <c r="E376" s="66"/>
    </row>
    <row r="377" spans="3:5">
      <c r="C377" s="63"/>
      <c r="D377" s="65"/>
      <c r="E377" s="66"/>
    </row>
    <row r="378" spans="3:5">
      <c r="C378" s="63"/>
      <c r="D378" s="65"/>
      <c r="E378" s="66"/>
    </row>
    <row r="379" spans="3:5">
      <c r="C379" s="63"/>
      <c r="D379" s="65"/>
      <c r="E379" s="66"/>
    </row>
    <row r="380" spans="3:5">
      <c r="C380" s="63"/>
      <c r="D380" s="65"/>
      <c r="E380" s="66"/>
    </row>
    <row r="381" spans="3:5">
      <c r="C381" s="63"/>
      <c r="D381" s="65"/>
      <c r="E381" s="66"/>
    </row>
    <row r="382" spans="3:5">
      <c r="C382" s="63"/>
      <c r="D382" s="65"/>
      <c r="E382" s="66"/>
    </row>
    <row r="383" spans="3:5">
      <c r="C383" s="63"/>
      <c r="D383" s="65"/>
      <c r="E383" s="66"/>
    </row>
    <row r="384" spans="3:5">
      <c r="C384" s="63"/>
      <c r="D384" s="65"/>
      <c r="E384" s="66"/>
    </row>
    <row r="385" spans="3:5">
      <c r="C385" s="63"/>
      <c r="D385" s="65"/>
      <c r="E385" s="66"/>
    </row>
    <row r="386" spans="3:5">
      <c r="C386" s="63"/>
      <c r="D386" s="65"/>
      <c r="E386" s="66"/>
    </row>
    <row r="387" spans="3:5">
      <c r="C387" s="63"/>
      <c r="D387" s="65"/>
      <c r="E387" s="66"/>
    </row>
    <row r="388" spans="3:5">
      <c r="C388" s="63"/>
      <c r="D388" s="65"/>
      <c r="E388" s="66"/>
    </row>
    <row r="389" spans="3:5">
      <c r="C389" s="63"/>
      <c r="D389" s="65"/>
      <c r="E389" s="66"/>
    </row>
    <row r="390" spans="3:5">
      <c r="C390" s="63"/>
      <c r="D390" s="65"/>
      <c r="E390" s="66"/>
    </row>
    <row r="391" spans="3:5">
      <c r="C391" s="63"/>
      <c r="D391" s="65"/>
      <c r="E391" s="66"/>
    </row>
    <row r="392" spans="3:5">
      <c r="C392" s="63"/>
      <c r="D392" s="65"/>
      <c r="E392" s="66"/>
    </row>
    <row r="393" spans="3:5">
      <c r="C393" s="63"/>
      <c r="D393" s="65"/>
      <c r="E393" s="66"/>
    </row>
    <row r="394" spans="3:5">
      <c r="C394" s="63"/>
      <c r="D394" s="65"/>
      <c r="E394" s="66"/>
    </row>
    <row r="395" spans="3:5">
      <c r="C395" s="63"/>
      <c r="D395" s="65"/>
      <c r="E395" s="66"/>
    </row>
    <row r="396" spans="3:5">
      <c r="C396" s="63"/>
      <c r="D396" s="65"/>
      <c r="E396" s="66"/>
    </row>
    <row r="397" spans="3:5">
      <c r="C397" s="63"/>
      <c r="D397" s="65"/>
      <c r="E397" s="66"/>
    </row>
    <row r="398" spans="3:5">
      <c r="C398" s="63"/>
      <c r="D398" s="65"/>
      <c r="E398" s="66"/>
    </row>
    <row r="399" spans="3:5">
      <c r="C399" s="63"/>
      <c r="D399" s="65"/>
      <c r="E399" s="66"/>
    </row>
    <row r="400" spans="3:5">
      <c r="C400" s="63"/>
      <c r="D400" s="65"/>
      <c r="E400" s="66"/>
    </row>
    <row r="401" spans="3:5">
      <c r="C401" s="63"/>
      <c r="D401" s="65"/>
      <c r="E401" s="66"/>
    </row>
    <row r="402" spans="3:5">
      <c r="C402" s="63"/>
      <c r="D402" s="65"/>
      <c r="E402" s="66"/>
    </row>
    <row r="403" spans="3:5">
      <c r="C403" s="63"/>
      <c r="D403" s="65"/>
      <c r="E403" s="66"/>
    </row>
    <row r="404" spans="3:5">
      <c r="C404" s="63"/>
      <c r="D404" s="65"/>
      <c r="E404" s="66"/>
    </row>
    <row r="405" spans="3:5">
      <c r="C405" s="63"/>
      <c r="D405" s="65"/>
      <c r="E405" s="66"/>
    </row>
    <row r="406" spans="3:5">
      <c r="C406" s="63"/>
      <c r="D406" s="65"/>
      <c r="E406" s="66"/>
    </row>
    <row r="407" spans="3:5">
      <c r="C407" s="63"/>
      <c r="D407" s="65"/>
      <c r="E407" s="66"/>
    </row>
    <row r="408" spans="3:5">
      <c r="C408" s="63"/>
      <c r="D408" s="65"/>
      <c r="E408" s="66"/>
    </row>
    <row r="409" spans="3:5">
      <c r="C409" s="63"/>
      <c r="D409" s="65"/>
      <c r="E409" s="66"/>
    </row>
    <row r="410" spans="3:5">
      <c r="C410" s="63"/>
      <c r="D410" s="65"/>
      <c r="E410" s="66"/>
    </row>
    <row r="411" spans="3:5">
      <c r="C411" s="63"/>
      <c r="D411" s="65"/>
      <c r="E411" s="66"/>
    </row>
    <row r="412" spans="3:5">
      <c r="C412" s="63"/>
      <c r="D412" s="65"/>
      <c r="E412" s="66"/>
    </row>
    <row r="413" spans="3:5">
      <c r="C413" s="63"/>
      <c r="D413" s="65"/>
      <c r="E413" s="66"/>
    </row>
    <row r="414" spans="3:5">
      <c r="C414" s="63"/>
      <c r="D414" s="65"/>
      <c r="E414" s="66"/>
    </row>
    <row r="415" spans="3:5">
      <c r="C415" s="63"/>
      <c r="D415" s="65"/>
      <c r="E415" s="66"/>
    </row>
    <row r="416" spans="3:5">
      <c r="C416" s="63"/>
      <c r="D416" s="65"/>
      <c r="E416" s="66"/>
    </row>
    <row r="417" spans="3:5">
      <c r="C417" s="63"/>
      <c r="D417" s="65"/>
      <c r="E417" s="66"/>
    </row>
    <row r="418" spans="3:5">
      <c r="C418" s="63"/>
      <c r="D418" s="65"/>
      <c r="E418" s="66"/>
    </row>
    <row r="419" spans="3:5">
      <c r="C419" s="63"/>
      <c r="D419" s="65"/>
      <c r="E419" s="66"/>
    </row>
    <row r="420" spans="3:5">
      <c r="C420" s="63"/>
      <c r="D420" s="65"/>
      <c r="E420" s="66"/>
    </row>
    <row r="421" spans="3:5">
      <c r="C421" s="63"/>
      <c r="D421" s="65"/>
      <c r="E421" s="66"/>
    </row>
    <row r="422" spans="3:5">
      <c r="C422" s="63"/>
      <c r="D422" s="65"/>
      <c r="E422" s="66"/>
    </row>
    <row r="423" spans="3:5">
      <c r="C423" s="63"/>
      <c r="D423" s="65"/>
      <c r="E423" s="66"/>
    </row>
    <row r="424" spans="3:5">
      <c r="C424" s="63"/>
      <c r="D424" s="65"/>
      <c r="E424" s="66"/>
    </row>
    <row r="425" spans="3:5">
      <c r="C425" s="63"/>
      <c r="D425" s="65"/>
      <c r="E425" s="66"/>
    </row>
    <row r="426" spans="3:5">
      <c r="C426" s="63"/>
      <c r="D426" s="65"/>
      <c r="E426" s="66"/>
    </row>
    <row r="427" spans="3:5">
      <c r="C427" s="63"/>
      <c r="D427" s="65"/>
      <c r="E427" s="66"/>
    </row>
    <row r="428" spans="3:5">
      <c r="C428" s="63"/>
      <c r="D428" s="65"/>
      <c r="E428" s="66"/>
    </row>
    <row r="429" spans="3:5">
      <c r="C429" s="63"/>
      <c r="D429" s="65"/>
      <c r="E429" s="66"/>
    </row>
    <row r="430" spans="3:5">
      <c r="C430" s="63"/>
      <c r="D430" s="65"/>
      <c r="E430" s="66"/>
    </row>
    <row r="431" spans="3:5">
      <c r="C431" s="63"/>
      <c r="D431" s="65"/>
      <c r="E431" s="66"/>
    </row>
    <row r="432" spans="3:5">
      <c r="C432" s="63"/>
      <c r="D432" s="65"/>
      <c r="E432" s="66"/>
    </row>
    <row r="433" spans="3:5">
      <c r="C433" s="63"/>
      <c r="D433" s="65"/>
      <c r="E433" s="66"/>
    </row>
    <row r="434" spans="3:5">
      <c r="C434" s="63"/>
      <c r="D434" s="65"/>
      <c r="E434" s="66"/>
    </row>
    <row r="435" spans="3:5">
      <c r="C435" s="63"/>
      <c r="D435" s="65"/>
      <c r="E435" s="66"/>
    </row>
    <row r="436" spans="3:5">
      <c r="C436" s="63"/>
      <c r="D436" s="65"/>
      <c r="E436" s="66"/>
    </row>
    <row r="437" spans="3:5">
      <c r="C437" s="63"/>
      <c r="D437" s="65"/>
      <c r="E437" s="66"/>
    </row>
    <row r="438" spans="3:5">
      <c r="C438" s="63"/>
      <c r="D438" s="65"/>
      <c r="E438" s="66"/>
    </row>
    <row r="439" spans="3:5">
      <c r="C439" s="63"/>
      <c r="D439" s="65"/>
      <c r="E439" s="66"/>
    </row>
    <row r="440" spans="3:5">
      <c r="C440" s="63"/>
      <c r="D440" s="65"/>
      <c r="E440" s="66"/>
    </row>
    <row r="441" spans="3:5">
      <c r="C441" s="63"/>
      <c r="D441" s="65"/>
      <c r="E441" s="66"/>
    </row>
    <row r="442" spans="3:5">
      <c r="C442" s="63"/>
      <c r="D442" s="65"/>
      <c r="E442" s="66"/>
    </row>
    <row r="443" spans="3:5">
      <c r="C443" s="63"/>
      <c r="D443" s="65"/>
      <c r="E443" s="66"/>
    </row>
    <row r="444" spans="3:5">
      <c r="C444" s="63"/>
      <c r="D444" s="65"/>
      <c r="E444" s="66"/>
    </row>
    <row r="445" spans="3:5">
      <c r="C445" s="63"/>
      <c r="D445" s="65"/>
      <c r="E445" s="66"/>
    </row>
    <row r="446" spans="3:5">
      <c r="C446" s="63"/>
      <c r="D446" s="65"/>
      <c r="E446" s="66"/>
    </row>
    <row r="447" spans="3:5">
      <c r="C447" s="63"/>
      <c r="D447" s="65"/>
      <c r="E447" s="66"/>
    </row>
    <row r="448" spans="3:5">
      <c r="C448" s="63"/>
      <c r="D448" s="65"/>
      <c r="E448" s="66"/>
    </row>
    <row r="449" spans="3:5">
      <c r="C449" s="63"/>
      <c r="D449" s="65"/>
      <c r="E449" s="66"/>
    </row>
    <row r="450" spans="3:5">
      <c r="C450" s="63"/>
      <c r="D450" s="65"/>
      <c r="E450" s="66"/>
    </row>
    <row r="451" spans="3:5">
      <c r="C451" s="63"/>
      <c r="D451" s="65"/>
      <c r="E451" s="66"/>
    </row>
    <row r="452" spans="3:5">
      <c r="C452" s="63"/>
      <c r="D452" s="65"/>
      <c r="E452" s="66"/>
    </row>
    <row r="453" spans="3:5">
      <c r="C453" s="63"/>
      <c r="D453" s="65"/>
      <c r="E453" s="66"/>
    </row>
    <row r="454" spans="3:5">
      <c r="C454" s="63"/>
      <c r="D454" s="65"/>
      <c r="E454" s="66"/>
    </row>
    <row r="455" spans="3:5">
      <c r="C455" s="63"/>
      <c r="D455" s="65"/>
      <c r="E455" s="66"/>
    </row>
    <row r="456" spans="3:5">
      <c r="C456" s="63"/>
      <c r="D456" s="65"/>
      <c r="E456" s="66"/>
    </row>
    <row r="457" spans="3:5">
      <c r="C457" s="63"/>
      <c r="D457" s="65"/>
      <c r="E457" s="66"/>
    </row>
    <row r="458" spans="3:5">
      <c r="C458" s="63"/>
      <c r="D458" s="65"/>
      <c r="E458" s="66"/>
    </row>
    <row r="459" spans="3:5">
      <c r="C459" s="63"/>
      <c r="D459" s="65"/>
      <c r="E459" s="66"/>
    </row>
    <row r="460" spans="3:5">
      <c r="C460" s="63"/>
      <c r="D460" s="65"/>
      <c r="E460" s="66"/>
    </row>
    <row r="461" spans="3:5">
      <c r="C461" s="63"/>
      <c r="D461" s="65"/>
      <c r="E461" s="66"/>
    </row>
    <row r="462" spans="3:5">
      <c r="C462" s="63"/>
      <c r="D462" s="65"/>
      <c r="E462" s="66"/>
    </row>
    <row r="463" spans="3:5">
      <c r="C463" s="63"/>
      <c r="D463" s="65"/>
      <c r="E463" s="66"/>
    </row>
    <row r="464" spans="3:5">
      <c r="C464" s="63"/>
      <c r="D464" s="65"/>
      <c r="E464" s="66"/>
    </row>
    <row r="465" spans="3:5">
      <c r="C465" s="63"/>
      <c r="D465" s="65"/>
      <c r="E465" s="66"/>
    </row>
    <row r="466" spans="3:5">
      <c r="C466" s="63"/>
      <c r="D466" s="65"/>
      <c r="E466" s="66"/>
    </row>
    <row r="467" spans="3:5">
      <c r="C467" s="63"/>
      <c r="D467" s="65"/>
      <c r="E467" s="66"/>
    </row>
    <row r="468" spans="3:5">
      <c r="C468" s="63"/>
      <c r="D468" s="65"/>
      <c r="E468" s="66"/>
    </row>
    <row r="469" spans="3:5">
      <c r="C469" s="63"/>
      <c r="D469" s="65"/>
      <c r="E469" s="66"/>
    </row>
    <row r="470" spans="3:5">
      <c r="C470" s="63"/>
      <c r="D470" s="65"/>
      <c r="E470" s="66"/>
    </row>
    <row r="471" spans="3:5">
      <c r="C471" s="63"/>
      <c r="D471" s="65"/>
      <c r="E471" s="66"/>
    </row>
    <row r="472" spans="3:5">
      <c r="C472" s="63"/>
      <c r="D472" s="65"/>
      <c r="E472" s="66"/>
    </row>
    <row r="473" spans="3:5">
      <c r="C473" s="63"/>
      <c r="D473" s="65"/>
      <c r="E473" s="66"/>
    </row>
    <row r="474" spans="3:5">
      <c r="C474" s="63"/>
      <c r="D474" s="65"/>
      <c r="E474" s="66"/>
    </row>
    <row r="475" spans="3:5">
      <c r="C475" s="63"/>
      <c r="D475" s="65"/>
      <c r="E475" s="66"/>
    </row>
    <row r="476" spans="3:5">
      <c r="C476" s="63"/>
      <c r="D476" s="65"/>
      <c r="E476" s="66"/>
    </row>
    <row r="477" spans="3:5">
      <c r="C477" s="63"/>
      <c r="D477" s="65"/>
      <c r="E477" s="66"/>
    </row>
    <row r="478" spans="3:5">
      <c r="C478" s="63"/>
      <c r="D478" s="65"/>
      <c r="E478" s="66"/>
    </row>
    <row r="479" spans="3:5">
      <c r="C479" s="63"/>
      <c r="D479" s="65"/>
      <c r="E479" s="66"/>
    </row>
    <row r="480" spans="3:5">
      <c r="C480" s="63"/>
      <c r="D480" s="65"/>
      <c r="E480" s="66"/>
    </row>
    <row r="481" spans="3:5">
      <c r="C481" s="63"/>
      <c r="D481" s="65"/>
      <c r="E481" s="66"/>
    </row>
    <row r="482" spans="3:5">
      <c r="C482" s="63"/>
      <c r="D482" s="65"/>
      <c r="E482" s="66"/>
    </row>
    <row r="483" spans="3:5">
      <c r="C483" s="63"/>
      <c r="D483" s="65"/>
      <c r="E483" s="66"/>
    </row>
    <row r="484" spans="3:5">
      <c r="C484" s="63"/>
      <c r="D484" s="65"/>
      <c r="E484" s="66"/>
    </row>
    <row r="485" spans="3:5">
      <c r="C485" s="63"/>
      <c r="D485" s="65"/>
      <c r="E485" s="66"/>
    </row>
    <row r="486" spans="3:5">
      <c r="C486" s="63"/>
      <c r="D486" s="65"/>
      <c r="E486" s="66"/>
    </row>
    <row r="487" spans="3:5">
      <c r="C487" s="63"/>
      <c r="D487" s="65"/>
      <c r="E487" s="66"/>
    </row>
    <row r="488" spans="3:5">
      <c r="C488" s="63"/>
      <c r="D488" s="65"/>
      <c r="E488" s="66"/>
    </row>
    <row r="489" spans="3:5">
      <c r="C489" s="63"/>
      <c r="D489" s="65"/>
      <c r="E489" s="66"/>
    </row>
    <row r="490" spans="3:5">
      <c r="C490" s="63"/>
      <c r="D490" s="65"/>
      <c r="E490" s="66"/>
    </row>
    <row r="491" spans="3:5">
      <c r="C491" s="63"/>
      <c r="D491" s="65"/>
      <c r="E491" s="66"/>
    </row>
    <row r="492" spans="3:5">
      <c r="C492" s="63"/>
      <c r="D492" s="65"/>
      <c r="E492" s="66"/>
    </row>
    <row r="493" spans="3:5">
      <c r="C493" s="63"/>
      <c r="D493" s="65"/>
      <c r="E493" s="66"/>
    </row>
    <row r="494" spans="3:5">
      <c r="C494" s="63"/>
      <c r="D494" s="65"/>
      <c r="E494" s="66"/>
    </row>
    <row r="495" spans="3:5">
      <c r="C495" s="63"/>
      <c r="D495" s="65"/>
      <c r="E495" s="66"/>
    </row>
    <row r="496" spans="3:5">
      <c r="C496" s="63"/>
      <c r="D496" s="65"/>
      <c r="E496" s="66"/>
    </row>
    <row r="497" spans="3:5">
      <c r="C497" s="63"/>
      <c r="D497" s="65"/>
      <c r="E497" s="66"/>
    </row>
    <row r="498" spans="3:5">
      <c r="C498" s="63"/>
      <c r="D498" s="65"/>
      <c r="E498" s="66"/>
    </row>
    <row r="499" spans="3:5">
      <c r="C499" s="63"/>
      <c r="D499" s="65"/>
      <c r="E499" s="66"/>
    </row>
    <row r="500" spans="3:5">
      <c r="C500" s="63"/>
      <c r="D500" s="65"/>
      <c r="E500" s="66"/>
    </row>
    <row r="501" spans="3:5">
      <c r="C501" s="63"/>
      <c r="D501" s="65"/>
      <c r="E501" s="66"/>
    </row>
    <row r="502" spans="3:5">
      <c r="C502" s="63"/>
      <c r="D502" s="65"/>
      <c r="E502" s="66"/>
    </row>
    <row r="503" spans="3:5">
      <c r="C503" s="63"/>
      <c r="D503" s="65"/>
      <c r="E503" s="66"/>
    </row>
    <row r="504" spans="3:5">
      <c r="C504" s="63"/>
      <c r="D504" s="65"/>
      <c r="E504" s="66"/>
    </row>
    <row r="505" spans="3:5">
      <c r="C505" s="63"/>
      <c r="D505" s="65"/>
      <c r="E505" s="66"/>
    </row>
    <row r="506" spans="3:5">
      <c r="C506" s="63"/>
      <c r="D506" s="65"/>
      <c r="E506" s="66"/>
    </row>
    <row r="507" spans="3:5">
      <c r="C507" s="63"/>
      <c r="D507" s="65"/>
      <c r="E507" s="66"/>
    </row>
    <row r="508" spans="3:5">
      <c r="C508" s="63"/>
      <c r="D508" s="65"/>
      <c r="E508" s="66"/>
    </row>
    <row r="509" spans="3:5">
      <c r="C509" s="63"/>
      <c r="D509" s="65"/>
      <c r="E509" s="66"/>
    </row>
    <row r="510" spans="3:5">
      <c r="C510" s="63"/>
      <c r="D510" s="65"/>
      <c r="E510" s="66"/>
    </row>
    <row r="511" spans="3:5">
      <c r="C511" s="63"/>
      <c r="D511" s="65"/>
      <c r="E511" s="66"/>
    </row>
    <row r="512" spans="3:5">
      <c r="C512" s="63"/>
      <c r="D512" s="65"/>
      <c r="E512" s="66"/>
    </row>
    <row r="513" spans="3:5">
      <c r="C513" s="63"/>
      <c r="D513" s="65"/>
      <c r="E513" s="66"/>
    </row>
    <row r="514" spans="3:5">
      <c r="C514" s="63"/>
      <c r="D514" s="65"/>
      <c r="E514" s="66"/>
    </row>
    <row r="515" spans="3:5">
      <c r="C515" s="63"/>
      <c r="D515" s="65"/>
      <c r="E515" s="66"/>
    </row>
    <row r="516" spans="3:5">
      <c r="C516" s="63"/>
      <c r="D516" s="65"/>
      <c r="E516" s="66"/>
    </row>
    <row r="517" spans="3:5">
      <c r="C517" s="63"/>
      <c r="D517" s="65"/>
      <c r="E517" s="66"/>
    </row>
    <row r="518" spans="3:5">
      <c r="C518" s="63"/>
      <c r="D518" s="65"/>
      <c r="E518" s="66"/>
    </row>
    <row r="519" spans="3:5">
      <c r="C519" s="63"/>
      <c r="D519" s="65"/>
      <c r="E519" s="66"/>
    </row>
    <row r="520" spans="3:5">
      <c r="C520" s="63"/>
      <c r="D520" s="65"/>
      <c r="E520" s="66"/>
    </row>
    <row r="521" spans="3:5">
      <c r="C521" s="63"/>
      <c r="D521" s="65"/>
      <c r="E521" s="66"/>
    </row>
    <row r="522" spans="3:5">
      <c r="C522" s="63"/>
      <c r="D522" s="65"/>
      <c r="E522" s="66"/>
    </row>
    <row r="523" spans="3:5">
      <c r="C523" s="63"/>
      <c r="D523" s="65"/>
      <c r="E523" s="66"/>
    </row>
    <row r="524" spans="3:5">
      <c r="C524" s="63"/>
      <c r="D524" s="65"/>
      <c r="E524" s="66"/>
    </row>
    <row r="525" spans="3:5">
      <c r="C525" s="63"/>
      <c r="D525" s="65"/>
      <c r="E525" s="66"/>
    </row>
    <row r="526" spans="3:5">
      <c r="C526" s="63"/>
      <c r="D526" s="65"/>
      <c r="E526" s="66"/>
    </row>
    <row r="527" spans="3:5">
      <c r="C527" s="63"/>
      <c r="D527" s="65"/>
      <c r="E527" s="66"/>
    </row>
    <row r="528" spans="3:5">
      <c r="C528" s="63"/>
      <c r="D528" s="65"/>
      <c r="E528" s="66"/>
    </row>
    <row r="529" spans="3:5">
      <c r="C529" s="63"/>
      <c r="D529" s="65"/>
      <c r="E529" s="66"/>
    </row>
    <row r="530" spans="3:5">
      <c r="C530" s="63"/>
      <c r="D530" s="65"/>
      <c r="E530" s="66"/>
    </row>
    <row r="531" spans="3:5">
      <c r="C531" s="63"/>
      <c r="D531" s="65"/>
      <c r="E531" s="66"/>
    </row>
    <row r="532" spans="3:5">
      <c r="C532" s="63"/>
      <c r="D532" s="65"/>
      <c r="E532" s="66"/>
    </row>
    <row r="533" spans="3:5">
      <c r="C533" s="63"/>
      <c r="D533" s="65"/>
      <c r="E533" s="66"/>
    </row>
    <row r="534" spans="3:5">
      <c r="C534" s="63"/>
      <c r="D534" s="65"/>
      <c r="E534" s="66"/>
    </row>
    <row r="535" spans="3:5">
      <c r="C535" s="63"/>
      <c r="D535" s="65"/>
      <c r="E535" s="66"/>
    </row>
    <row r="536" spans="3:5">
      <c r="C536" s="63"/>
      <c r="D536" s="65"/>
      <c r="E536" s="66"/>
    </row>
    <row r="537" spans="3:5">
      <c r="C537" s="63"/>
      <c r="D537" s="65"/>
      <c r="E537" s="66"/>
    </row>
    <row r="538" spans="3:5">
      <c r="C538" s="63"/>
      <c r="D538" s="65"/>
      <c r="E538" s="66"/>
    </row>
    <row r="539" spans="3:5">
      <c r="C539" s="63"/>
      <c r="D539" s="65"/>
      <c r="E539" s="66"/>
    </row>
    <row r="540" spans="3:5">
      <c r="C540" s="63"/>
      <c r="D540" s="65"/>
      <c r="E540" s="66"/>
    </row>
    <row r="541" spans="3:5">
      <c r="C541" s="63"/>
      <c r="D541" s="65"/>
      <c r="E541" s="66"/>
    </row>
    <row r="542" spans="3:5">
      <c r="C542" s="63"/>
      <c r="D542" s="65"/>
      <c r="E542" s="66"/>
    </row>
    <row r="543" spans="3:5">
      <c r="C543" s="63"/>
      <c r="D543" s="65"/>
      <c r="E543" s="66"/>
    </row>
    <row r="544" spans="3:5">
      <c r="C544" s="63"/>
      <c r="D544" s="65"/>
      <c r="E544" s="66"/>
    </row>
    <row r="545" spans="3:5">
      <c r="C545" s="63"/>
      <c r="D545" s="65"/>
      <c r="E545" s="66"/>
    </row>
    <row r="546" spans="3:5">
      <c r="C546" s="63"/>
      <c r="D546" s="65"/>
      <c r="E546" s="66"/>
    </row>
    <row r="547" spans="3:5">
      <c r="C547" s="63"/>
      <c r="D547" s="65"/>
      <c r="E547" s="66"/>
    </row>
    <row r="548" spans="3:5">
      <c r="C548" s="63"/>
      <c r="D548" s="65"/>
      <c r="E548" s="66"/>
    </row>
    <row r="549" spans="3:5">
      <c r="C549" s="63"/>
      <c r="D549" s="65"/>
      <c r="E549" s="66"/>
    </row>
    <row r="550" spans="3:5">
      <c r="C550" s="63"/>
      <c r="D550" s="65"/>
      <c r="E550" s="66"/>
    </row>
    <row r="551" spans="3:5">
      <c r="C551" s="63"/>
      <c r="D551" s="65"/>
      <c r="E551" s="66"/>
    </row>
    <row r="552" spans="3:5">
      <c r="C552" s="63"/>
      <c r="D552" s="65"/>
      <c r="E552" s="66"/>
    </row>
    <row r="553" spans="3:5">
      <c r="C553" s="63"/>
      <c r="D553" s="65"/>
      <c r="E553" s="66"/>
    </row>
    <row r="554" spans="3:5">
      <c r="C554" s="63"/>
      <c r="D554" s="65"/>
      <c r="E554" s="66"/>
    </row>
    <row r="555" spans="3:5">
      <c r="C555" s="63"/>
      <c r="D555" s="65"/>
      <c r="E555" s="66"/>
    </row>
    <row r="556" spans="3:5">
      <c r="C556" s="63"/>
      <c r="D556" s="65"/>
      <c r="E556" s="66"/>
    </row>
    <row r="557" spans="3:5">
      <c r="C557" s="63"/>
      <c r="D557" s="65"/>
      <c r="E557" s="66"/>
    </row>
    <row r="558" spans="3:5">
      <c r="C558" s="63"/>
      <c r="D558" s="65"/>
      <c r="E558" s="66"/>
    </row>
    <row r="559" spans="3:5">
      <c r="C559" s="63"/>
      <c r="D559" s="65"/>
      <c r="E559" s="66"/>
    </row>
    <row r="560" spans="3:5">
      <c r="C560" s="63"/>
      <c r="D560" s="65"/>
      <c r="E560" s="66"/>
    </row>
    <row r="561" spans="3:5">
      <c r="C561" s="63"/>
      <c r="D561" s="65"/>
      <c r="E561" s="66"/>
    </row>
    <row r="562" spans="3:5">
      <c r="C562" s="63"/>
      <c r="D562" s="65"/>
      <c r="E562" s="66"/>
    </row>
    <row r="563" spans="3:5">
      <c r="C563" s="63"/>
      <c r="D563" s="65"/>
      <c r="E563" s="66"/>
    </row>
    <row r="564" spans="3:5">
      <c r="C564" s="63"/>
      <c r="D564" s="65"/>
      <c r="E564" s="66"/>
    </row>
    <row r="565" spans="3:5">
      <c r="C565" s="63"/>
      <c r="D565" s="65"/>
      <c r="E565" s="66"/>
    </row>
    <row r="566" spans="3:5">
      <c r="C566" s="63"/>
      <c r="D566" s="65"/>
      <c r="E566" s="66"/>
    </row>
    <row r="567" spans="3:5">
      <c r="C567" s="63"/>
      <c r="D567" s="65"/>
      <c r="E567" s="66"/>
    </row>
    <row r="568" spans="3:5">
      <c r="C568" s="63"/>
      <c r="D568" s="65"/>
      <c r="E568" s="66"/>
    </row>
    <row r="569" spans="3:5">
      <c r="C569" s="63"/>
      <c r="D569" s="65"/>
      <c r="E569" s="66"/>
    </row>
    <row r="570" spans="3:5">
      <c r="C570" s="63"/>
      <c r="D570" s="65"/>
      <c r="E570" s="66"/>
    </row>
    <row r="571" spans="3:5">
      <c r="C571" s="63"/>
      <c r="D571" s="65"/>
      <c r="E571" s="66"/>
    </row>
    <row r="572" spans="3:5">
      <c r="C572" s="63"/>
      <c r="D572" s="65"/>
      <c r="E572" s="66"/>
    </row>
    <row r="573" spans="3:5">
      <c r="C573" s="63"/>
      <c r="D573" s="65"/>
      <c r="E573" s="66"/>
    </row>
    <row r="574" spans="3:5">
      <c r="C574" s="63"/>
      <c r="D574" s="65"/>
      <c r="E574" s="66"/>
    </row>
    <row r="575" spans="3:5">
      <c r="C575" s="63"/>
      <c r="D575" s="65"/>
      <c r="E575" s="66"/>
    </row>
    <row r="576" spans="3:5">
      <c r="C576" s="63"/>
      <c r="D576" s="65"/>
      <c r="E576" s="66"/>
    </row>
    <row r="577" spans="3:5">
      <c r="C577" s="63"/>
      <c r="D577" s="65"/>
      <c r="E577" s="66"/>
    </row>
    <row r="578" spans="3:5">
      <c r="C578" s="63"/>
      <c r="D578" s="65"/>
      <c r="E578" s="66"/>
    </row>
    <row r="579" spans="3:5">
      <c r="C579" s="63"/>
      <c r="D579" s="65"/>
      <c r="E579" s="66"/>
    </row>
    <row r="580" spans="3:5">
      <c r="C580" s="63"/>
      <c r="D580" s="65"/>
      <c r="E580" s="66"/>
    </row>
    <row r="581" spans="3:5">
      <c r="C581" s="63"/>
      <c r="D581" s="65"/>
      <c r="E581" s="66"/>
    </row>
    <row r="582" spans="3:5">
      <c r="C582" s="63"/>
      <c r="D582" s="65"/>
      <c r="E582" s="66"/>
    </row>
    <row r="583" spans="3:5">
      <c r="C583" s="63"/>
      <c r="D583" s="65"/>
      <c r="E583" s="66"/>
    </row>
    <row r="584" spans="3:5">
      <c r="C584" s="63"/>
      <c r="D584" s="65"/>
      <c r="E584" s="66"/>
    </row>
    <row r="585" spans="3:5">
      <c r="C585" s="63"/>
      <c r="D585" s="65"/>
      <c r="E585" s="66"/>
    </row>
    <row r="586" spans="3:5">
      <c r="C586" s="63"/>
      <c r="D586" s="65"/>
      <c r="E586" s="66"/>
    </row>
    <row r="587" spans="3:5">
      <c r="C587" s="63"/>
      <c r="D587" s="65"/>
      <c r="E587" s="66"/>
    </row>
    <row r="588" spans="3:5">
      <c r="C588" s="63"/>
      <c r="D588" s="65"/>
      <c r="E588" s="66"/>
    </row>
    <row r="589" spans="3:5">
      <c r="C589" s="63"/>
      <c r="D589" s="65"/>
      <c r="E589" s="66"/>
    </row>
    <row r="590" spans="3:5">
      <c r="C590" s="63"/>
      <c r="D590" s="65"/>
      <c r="E590" s="66"/>
    </row>
    <row r="591" spans="3:5">
      <c r="C591" s="63"/>
      <c r="D591" s="65"/>
      <c r="E591" s="66"/>
    </row>
    <row r="592" spans="3:5">
      <c r="C592" s="63"/>
      <c r="D592" s="65"/>
      <c r="E592" s="66"/>
    </row>
    <row r="593" spans="3:5">
      <c r="C593" s="63"/>
      <c r="D593" s="65"/>
      <c r="E593" s="66"/>
    </row>
    <row r="594" spans="3:5">
      <c r="C594" s="63"/>
      <c r="D594" s="65"/>
      <c r="E594" s="66"/>
    </row>
    <row r="595" spans="3:5">
      <c r="C595" s="63"/>
      <c r="D595" s="65"/>
      <c r="E595" s="66"/>
    </row>
    <row r="596" spans="3:5">
      <c r="C596" s="63"/>
      <c r="D596" s="65"/>
      <c r="E596" s="66"/>
    </row>
    <row r="597" spans="3:5">
      <c r="C597" s="63"/>
      <c r="D597" s="65"/>
      <c r="E597" s="66"/>
    </row>
    <row r="598" spans="3:5">
      <c r="C598" s="63"/>
      <c r="D598" s="65"/>
      <c r="E598" s="66"/>
    </row>
    <row r="599" spans="3:5">
      <c r="C599" s="63"/>
      <c r="D599" s="65"/>
      <c r="E599" s="66"/>
    </row>
    <row r="600" spans="3:5">
      <c r="C600" s="63"/>
      <c r="D600" s="65"/>
      <c r="E600" s="66"/>
    </row>
    <row r="601" spans="3:5">
      <c r="C601" s="63"/>
      <c r="D601" s="65"/>
      <c r="E601" s="66"/>
    </row>
    <row r="602" spans="3:5">
      <c r="C602" s="63"/>
      <c r="D602" s="65"/>
      <c r="E602" s="66"/>
    </row>
    <row r="603" spans="3:5">
      <c r="C603" s="63"/>
      <c r="D603" s="65"/>
      <c r="E603" s="66"/>
    </row>
    <row r="604" spans="3:5">
      <c r="C604" s="63"/>
      <c r="D604" s="65"/>
      <c r="E604" s="66"/>
    </row>
    <row r="605" spans="3:5">
      <c r="C605" s="63"/>
      <c r="D605" s="65"/>
      <c r="E605" s="66"/>
    </row>
    <row r="606" spans="3:5">
      <c r="C606" s="63"/>
      <c r="D606" s="65"/>
      <c r="E606" s="66"/>
    </row>
    <row r="607" spans="3:5">
      <c r="C607" s="63"/>
      <c r="D607" s="65"/>
      <c r="E607" s="66"/>
    </row>
    <row r="608" spans="3:5">
      <c r="C608" s="63"/>
      <c r="D608" s="65"/>
      <c r="E608" s="66"/>
    </row>
    <row r="609" spans="3:5">
      <c r="C609" s="63"/>
      <c r="D609" s="65"/>
      <c r="E609" s="66"/>
    </row>
    <row r="610" spans="3:5">
      <c r="C610" s="63"/>
      <c r="D610" s="65"/>
      <c r="E610" s="66"/>
    </row>
    <row r="611" spans="3:5">
      <c r="C611" s="63"/>
      <c r="D611" s="65"/>
      <c r="E611" s="66"/>
    </row>
    <row r="612" spans="3:5">
      <c r="C612" s="63"/>
      <c r="D612" s="65"/>
      <c r="E612" s="66"/>
    </row>
    <row r="613" spans="3:5">
      <c r="C613" s="63"/>
      <c r="D613" s="65"/>
      <c r="E613" s="66"/>
    </row>
    <row r="614" spans="3:5">
      <c r="C614" s="63"/>
      <c r="D614" s="65"/>
      <c r="E614" s="66"/>
    </row>
    <row r="615" spans="3:5">
      <c r="C615" s="63"/>
      <c r="D615" s="65"/>
      <c r="E615" s="66"/>
    </row>
    <row r="616" spans="3:5">
      <c r="C616" s="63"/>
      <c r="D616" s="65"/>
      <c r="E616" s="66"/>
    </row>
    <row r="617" spans="3:5">
      <c r="C617" s="63"/>
      <c r="D617" s="65"/>
      <c r="E617" s="66"/>
    </row>
    <row r="618" spans="3:5">
      <c r="C618" s="63"/>
      <c r="D618" s="65"/>
      <c r="E618" s="66"/>
    </row>
    <row r="619" spans="3:5">
      <c r="C619" s="63"/>
      <c r="D619" s="65"/>
      <c r="E619" s="66"/>
    </row>
    <row r="620" spans="3:5">
      <c r="C620" s="63"/>
      <c r="D620" s="65"/>
      <c r="E620" s="66"/>
    </row>
    <row r="621" spans="3:5">
      <c r="C621" s="63"/>
      <c r="D621" s="65"/>
      <c r="E621" s="66"/>
    </row>
    <row r="622" spans="3:5">
      <c r="C622" s="63"/>
      <c r="D622" s="65"/>
      <c r="E622" s="66"/>
    </row>
    <row r="623" spans="3:5">
      <c r="C623" s="63"/>
      <c r="D623" s="65"/>
      <c r="E623" s="66"/>
    </row>
    <row r="624" spans="3:5">
      <c r="C624" s="63"/>
      <c r="D624" s="65"/>
      <c r="E624" s="66"/>
    </row>
    <row r="625" spans="3:5">
      <c r="C625" s="63"/>
      <c r="D625" s="65"/>
      <c r="E625" s="66"/>
    </row>
    <row r="626" spans="3:5">
      <c r="C626" s="63"/>
      <c r="D626" s="65"/>
      <c r="E626" s="66"/>
    </row>
    <row r="627" spans="3:5">
      <c r="C627" s="63"/>
      <c r="D627" s="65"/>
      <c r="E627" s="66"/>
    </row>
    <row r="628" spans="3:5">
      <c r="C628" s="63"/>
      <c r="D628" s="65"/>
      <c r="E628" s="66"/>
    </row>
    <row r="629" spans="3:5">
      <c r="C629" s="63"/>
      <c r="D629" s="65"/>
      <c r="E629" s="66"/>
    </row>
    <row r="630" spans="3:5">
      <c r="C630" s="63"/>
      <c r="D630" s="65"/>
      <c r="E630" s="66"/>
    </row>
    <row r="631" spans="3:5">
      <c r="C631" s="63"/>
      <c r="D631" s="65"/>
      <c r="E631" s="66"/>
    </row>
    <row r="632" spans="3:5">
      <c r="C632" s="63"/>
      <c r="D632" s="65"/>
      <c r="E632" s="66"/>
    </row>
    <row r="633" spans="3:5">
      <c r="C633" s="63"/>
      <c r="D633" s="65"/>
      <c r="E633" s="66"/>
    </row>
    <row r="634" spans="3:5">
      <c r="C634" s="63"/>
      <c r="D634" s="65"/>
      <c r="E634" s="66"/>
    </row>
    <row r="635" spans="3:5">
      <c r="C635" s="63"/>
      <c r="D635" s="65"/>
      <c r="E635" s="66"/>
    </row>
    <row r="636" spans="3:5">
      <c r="C636" s="63"/>
      <c r="D636" s="65"/>
      <c r="E636" s="66"/>
    </row>
    <row r="637" spans="3:5">
      <c r="C637" s="63"/>
      <c r="D637" s="65"/>
      <c r="E637" s="66"/>
    </row>
    <row r="638" spans="3:5">
      <c r="C638" s="63"/>
      <c r="D638" s="65"/>
      <c r="E638" s="66"/>
    </row>
    <row r="639" spans="3:5">
      <c r="C639" s="63"/>
      <c r="D639" s="65"/>
      <c r="E639" s="66"/>
    </row>
    <row r="640" spans="3:5">
      <c r="C640" s="63"/>
      <c r="D640" s="65"/>
      <c r="E640" s="66"/>
    </row>
    <row r="641" spans="3:5">
      <c r="C641" s="63"/>
      <c r="D641" s="65"/>
      <c r="E641" s="66"/>
    </row>
    <row r="642" spans="3:5">
      <c r="C642" s="63"/>
      <c r="D642" s="65"/>
      <c r="E642" s="66"/>
    </row>
    <row r="643" spans="3:5">
      <c r="C643" s="63"/>
      <c r="D643" s="65"/>
      <c r="E643" s="66"/>
    </row>
    <row r="644" spans="3:5">
      <c r="C644" s="63"/>
      <c r="D644" s="65"/>
      <c r="E644" s="66"/>
    </row>
    <row r="645" spans="3:5">
      <c r="C645" s="63"/>
      <c r="D645" s="65"/>
      <c r="E645" s="66"/>
    </row>
    <row r="646" spans="3:5">
      <c r="C646" s="63"/>
      <c r="D646" s="65"/>
      <c r="E646" s="66"/>
    </row>
    <row r="647" spans="3:5">
      <c r="C647" s="63"/>
      <c r="D647" s="65"/>
      <c r="E647" s="66"/>
    </row>
    <row r="648" spans="3:5">
      <c r="C648" s="63"/>
      <c r="D648" s="65"/>
      <c r="E648" s="66"/>
    </row>
    <row r="649" spans="3:5">
      <c r="C649" s="63"/>
      <c r="D649" s="65"/>
      <c r="E649" s="66"/>
    </row>
    <row r="650" spans="3:5">
      <c r="C650" s="63"/>
      <c r="D650" s="65"/>
      <c r="E650" s="66"/>
    </row>
    <row r="651" spans="3:5">
      <c r="C651" s="63"/>
      <c r="D651" s="65"/>
      <c r="E651" s="66"/>
    </row>
    <row r="652" spans="3:5">
      <c r="C652" s="63"/>
      <c r="D652" s="65"/>
      <c r="E652" s="66"/>
    </row>
    <row r="653" spans="3:5">
      <c r="C653" s="63"/>
      <c r="D653" s="65"/>
      <c r="E653" s="66"/>
    </row>
    <row r="654" spans="3:5">
      <c r="C654" s="63"/>
      <c r="D654" s="65"/>
      <c r="E654" s="66"/>
    </row>
    <row r="655" spans="3:5">
      <c r="C655" s="63"/>
      <c r="D655" s="65"/>
      <c r="E655" s="66"/>
    </row>
    <row r="656" spans="3:5">
      <c r="C656" s="63"/>
      <c r="D656" s="65"/>
      <c r="E656" s="66"/>
    </row>
    <row r="657" spans="3:5">
      <c r="C657" s="63"/>
      <c r="D657" s="65"/>
      <c r="E657" s="66"/>
    </row>
    <row r="658" spans="3:5">
      <c r="C658" s="63"/>
      <c r="D658" s="65"/>
      <c r="E658" s="66"/>
    </row>
    <row r="659" spans="3:5">
      <c r="C659" s="63"/>
      <c r="D659" s="65"/>
      <c r="E659" s="66"/>
    </row>
    <row r="660" spans="3:5">
      <c r="C660" s="63"/>
      <c r="D660" s="65"/>
      <c r="E660" s="66"/>
    </row>
    <row r="661" spans="3:5">
      <c r="C661" s="63"/>
      <c r="D661" s="65"/>
      <c r="E661" s="66"/>
    </row>
    <row r="662" spans="3:5">
      <c r="C662" s="63"/>
      <c r="D662" s="65"/>
      <c r="E662" s="66"/>
    </row>
    <row r="663" spans="3:5">
      <c r="C663" s="63"/>
      <c r="D663" s="65"/>
      <c r="E663" s="66"/>
    </row>
    <row r="664" spans="3:5">
      <c r="C664" s="63"/>
      <c r="D664" s="65"/>
      <c r="E664" s="66"/>
    </row>
    <row r="665" spans="3:5">
      <c r="C665" s="63"/>
      <c r="D665" s="65"/>
      <c r="E665" s="66"/>
    </row>
    <row r="666" spans="3:5">
      <c r="C666" s="63"/>
      <c r="D666" s="65"/>
      <c r="E666" s="66"/>
    </row>
    <row r="667" spans="3:5">
      <c r="C667" s="63"/>
      <c r="D667" s="65"/>
      <c r="E667" s="66"/>
    </row>
    <row r="668" spans="3:5">
      <c r="C668" s="63"/>
      <c r="D668" s="65"/>
      <c r="E668" s="66"/>
    </row>
    <row r="669" spans="3:5">
      <c r="C669" s="63"/>
      <c r="D669" s="65"/>
      <c r="E669" s="66"/>
    </row>
    <row r="670" spans="3:5">
      <c r="C670" s="63"/>
      <c r="D670" s="65"/>
      <c r="E670" s="66"/>
    </row>
    <row r="671" spans="3:5">
      <c r="C671" s="63"/>
      <c r="D671" s="65"/>
      <c r="E671" s="66"/>
    </row>
    <row r="672" spans="3:5">
      <c r="C672" s="63"/>
      <c r="D672" s="65"/>
      <c r="E672" s="66"/>
    </row>
    <row r="673" spans="3:5">
      <c r="C673" s="63"/>
      <c r="D673" s="65"/>
      <c r="E673" s="66"/>
    </row>
    <row r="674" spans="3:5">
      <c r="C674" s="63"/>
      <c r="D674" s="65"/>
      <c r="E674" s="66"/>
    </row>
    <row r="675" spans="3:5">
      <c r="C675" s="63"/>
      <c r="D675" s="65"/>
      <c r="E675" s="66"/>
    </row>
    <row r="676" spans="3:5">
      <c r="C676" s="63"/>
      <c r="D676" s="65"/>
      <c r="E676" s="66"/>
    </row>
    <row r="677" spans="3:5">
      <c r="C677" s="63"/>
      <c r="D677" s="65"/>
      <c r="E677" s="66"/>
    </row>
    <row r="678" spans="3:5">
      <c r="C678" s="63"/>
      <c r="D678" s="65"/>
      <c r="E678" s="66"/>
    </row>
    <row r="679" spans="3:5">
      <c r="C679" s="63"/>
      <c r="D679" s="65"/>
      <c r="E679" s="66"/>
    </row>
    <row r="680" spans="3:5">
      <c r="C680" s="63"/>
      <c r="D680" s="65"/>
      <c r="E680" s="66"/>
    </row>
    <row r="681" spans="3:5">
      <c r="C681" s="63"/>
      <c r="D681" s="65"/>
      <c r="E681" s="66"/>
    </row>
    <row r="682" spans="3:5">
      <c r="C682" s="63"/>
      <c r="D682" s="65"/>
      <c r="E682" s="66"/>
    </row>
    <row r="683" spans="3:5">
      <c r="C683" s="63"/>
      <c r="D683" s="65"/>
      <c r="E683" s="66"/>
    </row>
    <row r="684" spans="3:5">
      <c r="C684" s="63"/>
      <c r="D684" s="65"/>
      <c r="E684" s="66"/>
    </row>
    <row r="685" spans="3:5">
      <c r="C685" s="63"/>
      <c r="D685" s="65"/>
      <c r="E685" s="66"/>
    </row>
    <row r="686" spans="3:5">
      <c r="C686" s="63"/>
      <c r="D686" s="65"/>
      <c r="E686" s="66"/>
    </row>
    <row r="687" spans="3:5">
      <c r="C687" s="63"/>
      <c r="D687" s="65"/>
      <c r="E687" s="66"/>
    </row>
    <row r="688" spans="3:5">
      <c r="C688" s="63"/>
      <c r="D688" s="65"/>
      <c r="E688" s="66"/>
    </row>
    <row r="689" spans="3:5">
      <c r="C689" s="63"/>
      <c r="D689" s="65"/>
      <c r="E689" s="66"/>
    </row>
    <row r="690" spans="3:5">
      <c r="C690" s="63"/>
      <c r="D690" s="65"/>
      <c r="E690" s="66"/>
    </row>
    <row r="691" spans="3:5">
      <c r="C691" s="63"/>
      <c r="D691" s="65"/>
      <c r="E691" s="66"/>
    </row>
    <row r="692" spans="3:5">
      <c r="C692" s="63"/>
      <c r="D692" s="65"/>
      <c r="E692" s="66"/>
    </row>
    <row r="693" spans="3:5">
      <c r="C693" s="63"/>
      <c r="D693" s="65"/>
      <c r="E693" s="66"/>
    </row>
    <row r="694" spans="3:5">
      <c r="C694" s="63"/>
      <c r="D694" s="65"/>
      <c r="E694" s="66"/>
    </row>
    <row r="695" spans="3:5">
      <c r="C695" s="63"/>
      <c r="D695" s="65"/>
      <c r="E695" s="66"/>
    </row>
    <row r="696" spans="3:5">
      <c r="C696" s="63"/>
      <c r="D696" s="65"/>
      <c r="E696" s="66"/>
    </row>
    <row r="697" spans="3:5">
      <c r="C697" s="63"/>
      <c r="D697" s="65"/>
      <c r="E697" s="66"/>
    </row>
    <row r="698" spans="3:5">
      <c r="C698" s="63"/>
      <c r="D698" s="65"/>
      <c r="E698" s="66"/>
    </row>
    <row r="699" spans="3:5">
      <c r="C699" s="63"/>
      <c r="D699" s="65"/>
      <c r="E699" s="66"/>
    </row>
    <row r="700" spans="3:5">
      <c r="C700" s="63"/>
      <c r="D700" s="65"/>
      <c r="E700" s="66"/>
    </row>
    <row r="701" spans="3:5">
      <c r="C701" s="63"/>
      <c r="D701" s="65"/>
      <c r="E701" s="66"/>
    </row>
    <row r="702" spans="3:5">
      <c r="C702" s="63"/>
      <c r="D702" s="65"/>
      <c r="E702" s="66"/>
    </row>
    <row r="703" spans="3:5">
      <c r="C703" s="63"/>
      <c r="D703" s="65"/>
      <c r="E703" s="66"/>
    </row>
    <row r="704" spans="3:5">
      <c r="C704" s="63"/>
      <c r="D704" s="65"/>
      <c r="E704" s="66"/>
    </row>
    <row r="705" spans="3:5">
      <c r="C705" s="63"/>
      <c r="D705" s="65"/>
      <c r="E705" s="66"/>
    </row>
    <row r="706" spans="3:5">
      <c r="C706" s="63"/>
      <c r="D706" s="65"/>
      <c r="E706" s="66"/>
    </row>
    <row r="707" spans="3:5">
      <c r="C707" s="63"/>
      <c r="D707" s="65"/>
      <c r="E707" s="66"/>
    </row>
    <row r="708" spans="3:5">
      <c r="C708" s="63"/>
      <c r="D708" s="65"/>
      <c r="E708" s="66"/>
    </row>
    <row r="709" spans="3:5">
      <c r="C709" s="63"/>
      <c r="D709" s="65"/>
      <c r="E709" s="66"/>
    </row>
    <row r="710" spans="3:5">
      <c r="C710" s="63"/>
      <c r="D710" s="65"/>
      <c r="E710" s="66"/>
    </row>
    <row r="711" spans="3:5">
      <c r="C711" s="63"/>
      <c r="D711" s="65"/>
      <c r="E711" s="66"/>
    </row>
    <row r="712" spans="3:5">
      <c r="C712" s="63"/>
      <c r="D712" s="65"/>
      <c r="E712" s="66"/>
    </row>
    <row r="713" spans="3:5">
      <c r="C713" s="63"/>
      <c r="D713" s="65"/>
      <c r="E713" s="66"/>
    </row>
    <row r="714" spans="3:5">
      <c r="C714" s="63"/>
      <c r="D714" s="65"/>
      <c r="E714" s="66"/>
    </row>
    <row r="715" spans="3:5">
      <c r="C715" s="63"/>
      <c r="D715" s="65"/>
      <c r="E715" s="66"/>
    </row>
    <row r="716" spans="3:5">
      <c r="C716" s="63"/>
      <c r="D716" s="65"/>
      <c r="E716" s="66"/>
    </row>
    <row r="717" spans="3:5">
      <c r="C717" s="63"/>
      <c r="D717" s="65"/>
      <c r="E717" s="66"/>
    </row>
    <row r="718" spans="3:5">
      <c r="C718" s="63"/>
      <c r="D718" s="65"/>
      <c r="E718" s="66"/>
    </row>
    <row r="719" spans="3:5">
      <c r="C719" s="63"/>
      <c r="D719" s="65"/>
      <c r="E719" s="66"/>
    </row>
    <row r="720" spans="3:5">
      <c r="C720" s="63"/>
      <c r="D720" s="65"/>
      <c r="E720" s="66"/>
    </row>
    <row r="721" spans="3:5">
      <c r="C721" s="63"/>
      <c r="D721" s="65"/>
      <c r="E721" s="66"/>
    </row>
    <row r="722" spans="3:5">
      <c r="C722" s="63"/>
      <c r="D722" s="65"/>
      <c r="E722" s="66"/>
    </row>
    <row r="723" spans="3:5">
      <c r="C723" s="63"/>
      <c r="D723" s="65"/>
      <c r="E723" s="66"/>
    </row>
    <row r="724" spans="3:5">
      <c r="C724" s="63"/>
      <c r="D724" s="65"/>
      <c r="E724" s="66"/>
    </row>
    <row r="725" spans="3:5">
      <c r="C725" s="63"/>
      <c r="D725" s="65"/>
      <c r="E725" s="66"/>
    </row>
    <row r="726" spans="3:5">
      <c r="C726" s="63"/>
      <c r="D726" s="65"/>
      <c r="E726" s="66"/>
    </row>
    <row r="727" spans="3:5">
      <c r="C727" s="63"/>
      <c r="D727" s="65"/>
      <c r="E727" s="66"/>
    </row>
    <row r="728" spans="3:5">
      <c r="C728" s="63"/>
      <c r="D728" s="65"/>
      <c r="E728" s="66"/>
    </row>
    <row r="729" spans="3:5">
      <c r="C729" s="63"/>
      <c r="D729" s="65"/>
      <c r="E729" s="66"/>
    </row>
    <row r="730" spans="3:5">
      <c r="C730" s="63"/>
      <c r="D730" s="65"/>
      <c r="E730" s="66"/>
    </row>
    <row r="731" spans="3:5">
      <c r="C731" s="63"/>
      <c r="D731" s="65"/>
      <c r="E731" s="66"/>
    </row>
    <row r="732" spans="3:5">
      <c r="C732" s="63"/>
      <c r="D732" s="65"/>
      <c r="E732" s="66"/>
    </row>
    <row r="733" spans="3:5">
      <c r="C733" s="63"/>
      <c r="D733" s="65"/>
      <c r="E733" s="66"/>
    </row>
    <row r="734" spans="3:5">
      <c r="C734" s="63"/>
      <c r="D734" s="65"/>
      <c r="E734" s="66"/>
    </row>
    <row r="735" spans="3:5">
      <c r="C735" s="63"/>
      <c r="D735" s="65"/>
      <c r="E735" s="66"/>
    </row>
    <row r="736" spans="3:5">
      <c r="C736" s="63"/>
      <c r="D736" s="65"/>
      <c r="E736" s="66"/>
    </row>
    <row r="737" spans="3:5">
      <c r="C737" s="63"/>
      <c r="D737" s="65"/>
      <c r="E737" s="66"/>
    </row>
    <row r="738" spans="3:5">
      <c r="C738" s="63"/>
      <c r="D738" s="65"/>
      <c r="E738" s="66"/>
    </row>
    <row r="739" spans="3:5">
      <c r="C739" s="63"/>
      <c r="D739" s="65"/>
      <c r="E739" s="66"/>
    </row>
    <row r="740" spans="3:5">
      <c r="C740" s="63"/>
      <c r="D740" s="65"/>
      <c r="E740" s="66"/>
    </row>
    <row r="741" spans="3:5">
      <c r="C741" s="63"/>
      <c r="D741" s="65"/>
      <c r="E741" s="66"/>
    </row>
    <row r="742" spans="3:5">
      <c r="C742" s="63"/>
      <c r="D742" s="65"/>
      <c r="E742" s="66"/>
    </row>
    <row r="743" spans="3:5">
      <c r="C743" s="63"/>
      <c r="D743" s="65"/>
      <c r="E743" s="66"/>
    </row>
    <row r="744" spans="3:5">
      <c r="C744" s="63"/>
      <c r="D744" s="65"/>
      <c r="E744" s="66"/>
    </row>
    <row r="745" spans="3:5">
      <c r="C745" s="63"/>
      <c r="D745" s="65"/>
      <c r="E745" s="66"/>
    </row>
    <row r="746" spans="3:5">
      <c r="C746" s="63"/>
      <c r="D746" s="65"/>
      <c r="E746" s="66"/>
    </row>
    <row r="747" spans="3:5">
      <c r="C747" s="63"/>
      <c r="D747" s="65"/>
      <c r="E747" s="66"/>
    </row>
    <row r="748" spans="3:5">
      <c r="C748" s="63"/>
      <c r="D748" s="65"/>
      <c r="E748" s="66"/>
    </row>
    <row r="749" spans="3:5">
      <c r="C749" s="63"/>
      <c r="D749" s="65"/>
      <c r="E749" s="66"/>
    </row>
    <row r="750" spans="3:5">
      <c r="C750" s="63"/>
      <c r="D750" s="65"/>
      <c r="E750" s="66"/>
    </row>
    <row r="751" spans="3:5">
      <c r="C751" s="63"/>
      <c r="D751" s="65"/>
      <c r="E751" s="66"/>
    </row>
    <row r="752" spans="3:5">
      <c r="C752" s="63"/>
      <c r="D752" s="65"/>
      <c r="E752" s="66"/>
    </row>
    <row r="753" spans="3:5">
      <c r="C753" s="63"/>
      <c r="D753" s="65"/>
      <c r="E753" s="66"/>
    </row>
    <row r="754" spans="3:5">
      <c r="C754" s="63"/>
      <c r="D754" s="65"/>
      <c r="E754" s="66"/>
    </row>
    <row r="755" spans="3:5">
      <c r="C755" s="63"/>
      <c r="D755" s="65"/>
      <c r="E755" s="66"/>
    </row>
    <row r="756" spans="3:5">
      <c r="C756" s="63"/>
      <c r="D756" s="65"/>
      <c r="E756" s="66"/>
    </row>
    <row r="757" spans="3:5">
      <c r="C757" s="63"/>
      <c r="D757" s="65"/>
      <c r="E757" s="66"/>
    </row>
    <row r="758" spans="3:5">
      <c r="C758" s="63"/>
      <c r="D758" s="65"/>
      <c r="E758" s="66"/>
    </row>
    <row r="759" spans="3:5">
      <c r="C759" s="63"/>
      <c r="D759" s="65"/>
      <c r="E759" s="66"/>
    </row>
    <row r="760" spans="3:5">
      <c r="C760" s="63"/>
      <c r="D760" s="65"/>
      <c r="E760" s="66"/>
    </row>
    <row r="761" spans="3:5">
      <c r="C761" s="63"/>
      <c r="D761" s="65"/>
      <c r="E761" s="66"/>
    </row>
    <row r="762" spans="3:5">
      <c r="C762" s="63"/>
      <c r="D762" s="65"/>
      <c r="E762" s="66"/>
    </row>
    <row r="763" spans="3:5">
      <c r="C763" s="63"/>
      <c r="D763" s="65"/>
      <c r="E763" s="66"/>
    </row>
    <row r="764" spans="3:5">
      <c r="C764" s="63"/>
      <c r="D764" s="65"/>
      <c r="E764" s="66"/>
    </row>
    <row r="765" spans="3:5">
      <c r="C765" s="63"/>
      <c r="D765" s="65"/>
      <c r="E765" s="66"/>
    </row>
    <row r="766" spans="3:5">
      <c r="C766" s="63"/>
      <c r="D766" s="65"/>
      <c r="E766" s="66"/>
    </row>
    <row r="767" spans="3:5">
      <c r="C767" s="63"/>
      <c r="D767" s="65"/>
      <c r="E767" s="66"/>
    </row>
    <row r="768" spans="3:5">
      <c r="C768" s="63"/>
      <c r="D768" s="65"/>
      <c r="E768" s="66"/>
    </row>
    <row r="769" spans="3:5">
      <c r="C769" s="63"/>
      <c r="D769" s="65"/>
      <c r="E769" s="66"/>
    </row>
    <row r="770" spans="3:5">
      <c r="C770" s="63"/>
      <c r="D770" s="65"/>
      <c r="E770" s="66"/>
    </row>
    <row r="771" spans="3:5">
      <c r="C771" s="63"/>
      <c r="D771" s="65"/>
      <c r="E771" s="66"/>
    </row>
    <row r="772" spans="3:5">
      <c r="C772" s="63"/>
      <c r="D772" s="65"/>
      <c r="E772" s="66"/>
    </row>
    <row r="773" spans="3:5">
      <c r="C773" s="63"/>
      <c r="D773" s="65"/>
      <c r="E773" s="66"/>
    </row>
    <row r="774" spans="3:5">
      <c r="C774" s="63"/>
      <c r="D774" s="65"/>
      <c r="E774" s="66"/>
    </row>
    <row r="775" spans="3:5">
      <c r="C775" s="63"/>
      <c r="D775" s="65"/>
      <c r="E775" s="66"/>
    </row>
    <row r="776" spans="3:5">
      <c r="C776" s="63"/>
      <c r="D776" s="65"/>
      <c r="E776" s="66"/>
    </row>
    <row r="777" spans="3:5">
      <c r="C777" s="63"/>
      <c r="D777" s="65"/>
      <c r="E777" s="66"/>
    </row>
    <row r="778" spans="3:5">
      <c r="C778" s="63"/>
      <c r="D778" s="65"/>
      <c r="E778" s="66"/>
    </row>
    <row r="779" spans="3:5">
      <c r="C779" s="63"/>
      <c r="D779" s="65"/>
      <c r="E779" s="66"/>
    </row>
    <row r="780" spans="3:5">
      <c r="C780" s="63"/>
      <c r="D780" s="65"/>
      <c r="E780" s="66"/>
    </row>
  </sheetData>
  <sheetProtection algorithmName="SHA-512" hashValue="WyJJqH4gZXkifTmEa9qtj8xBVGYYoug/Fw9DwHzMTU0MrsR8mLKn1br6acC7MoWqfXVBG4uMqZvdPyDMZ/gCeg==" saltValue="Pqp6j8LDyZoboqoaSI7Fyg==" spinCount="100000" sheet="1" objects="1" scenarios="1"/>
  <mergeCells count="34">
    <mergeCell ref="A1:S1"/>
    <mergeCell ref="B2:F2"/>
    <mergeCell ref="G2:I2"/>
    <mergeCell ref="J2:L2"/>
    <mergeCell ref="M2:O2"/>
    <mergeCell ref="P2:S2"/>
    <mergeCell ref="Q4:R4"/>
    <mergeCell ref="E5:G5"/>
    <mergeCell ref="I5:J5"/>
    <mergeCell ref="L5:M5"/>
    <mergeCell ref="O5:P5"/>
    <mergeCell ref="Q5:R5"/>
    <mergeCell ref="E4:G4"/>
    <mergeCell ref="I4:J4"/>
    <mergeCell ref="L4:M4"/>
    <mergeCell ref="O4:P4"/>
    <mergeCell ref="E6:G6"/>
    <mergeCell ref="I6:J6"/>
    <mergeCell ref="L6:N6"/>
    <mergeCell ref="O6:P6"/>
    <mergeCell ref="Q6:R6"/>
    <mergeCell ref="B8:E8"/>
    <mergeCell ref="B20:E20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</mergeCells>
  <dataValidations disablePrompts="1" count="4">
    <dataValidation type="list" allowBlank="1" showInputMessage="1" showErrorMessage="1" promptTitle="Ünvan " sqref="P2:S2" xr:uid="{ED37692C-2F5D-42A0-BE29-DDD3E85BE135}">
      <formula1>$K$10:$K$15</formula1>
    </dataValidation>
    <dataValidation type="list" allowBlank="1" showInputMessage="1" showErrorMessage="1" sqref="Q5:R5" xr:uid="{30E58632-4DC6-4627-A2F5-1C7B00048BAA}">
      <formula1>$R$10:$R$14</formula1>
    </dataValidation>
    <dataValidation type="list" allowBlank="1" showInputMessage="1" showErrorMessage="1" promptTitle="Ünvan " sqref="J2:L2" xr:uid="{21BD0697-1414-440D-A758-CB95919F4D48}">
      <formula1>$K$10:$K$16</formula1>
    </dataValidation>
    <dataValidation type="list" allowBlank="1" showInputMessage="1" showErrorMessage="1" promptTitle="Ünvan " sqref="J3 P3" xr:uid="{23B6C298-4DE7-4BE8-BC4A-AEB167E5B317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07CF-C0EC-4EB3-B028-AADDFA82D4F8}">
  <dimension ref="A1:X123"/>
  <sheetViews>
    <sheetView zoomScaleNormal="100" workbookViewId="0">
      <selection activeCell="H7" sqref="H7"/>
    </sheetView>
  </sheetViews>
  <sheetFormatPr defaultColWidth="12.25" defaultRowHeight="15.75"/>
  <cols>
    <col min="1" max="1" width="10.25" style="72" customWidth="1"/>
    <col min="2" max="2" width="26.25" style="63" customWidth="1"/>
    <col min="3" max="4" width="14.25" style="63" customWidth="1"/>
    <col min="5" max="5" width="20" style="63" customWidth="1"/>
    <col min="6" max="7" width="14.25" style="63" customWidth="1"/>
    <col min="8" max="8" width="89.375" style="63" customWidth="1"/>
    <col min="9" max="9" width="78.375" style="63" customWidth="1"/>
    <col min="10" max="10" width="20.875" style="77" customWidth="1"/>
    <col min="11" max="11" width="12.875" style="129" customWidth="1"/>
    <col min="12" max="15" width="12.25" style="129"/>
    <col min="16" max="16" width="33.75" style="129" customWidth="1"/>
    <col min="17" max="19" width="12.25" style="129"/>
    <col min="20" max="24" width="12.25" style="130"/>
    <col min="25" max="16384" width="12.25" style="72"/>
  </cols>
  <sheetData>
    <row r="1" spans="1:24" ht="45" customHeight="1">
      <c r="A1" s="177" t="s">
        <v>50</v>
      </c>
      <c r="B1" s="178"/>
      <c r="C1" s="178"/>
      <c r="D1" s="178"/>
      <c r="E1" s="178"/>
      <c r="F1" s="178"/>
      <c r="G1" s="178"/>
      <c r="H1" s="178"/>
      <c r="I1" s="179"/>
      <c r="J1" s="71" t="s">
        <v>49</v>
      </c>
    </row>
    <row r="2" spans="1:24" ht="45" customHeight="1">
      <c r="A2" s="120"/>
      <c r="B2" s="121"/>
      <c r="C2" s="121"/>
      <c r="D2" s="121"/>
      <c r="E2" s="121"/>
      <c r="F2" s="121"/>
      <c r="G2" s="121"/>
      <c r="H2" s="121"/>
      <c r="I2" s="122"/>
      <c r="J2" s="73">
        <f>SUM(J4:J123)</f>
        <v>0</v>
      </c>
    </row>
    <row r="3" spans="1:24" s="77" customFormat="1" ht="35.1" customHeight="1">
      <c r="A3" s="74" t="s">
        <v>51</v>
      </c>
      <c r="B3" s="75" t="s">
        <v>52</v>
      </c>
      <c r="C3" s="75" t="s">
        <v>53</v>
      </c>
      <c r="D3" s="75" t="s">
        <v>54</v>
      </c>
      <c r="E3" s="75" t="s">
        <v>55</v>
      </c>
      <c r="F3" s="75" t="s">
        <v>56</v>
      </c>
      <c r="G3" s="75" t="s">
        <v>57</v>
      </c>
      <c r="H3" s="75" t="s">
        <v>58</v>
      </c>
      <c r="I3" s="75" t="s">
        <v>59</v>
      </c>
      <c r="J3" s="71" t="s">
        <v>25</v>
      </c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1:24" ht="37.5" customHeight="1">
      <c r="A4" s="78">
        <v>1</v>
      </c>
      <c r="B4" s="79"/>
      <c r="C4" s="80"/>
      <c r="D4" s="80"/>
      <c r="E4" s="80"/>
      <c r="F4" s="80"/>
      <c r="G4" s="81"/>
      <c r="H4" s="80"/>
      <c r="I4" s="82"/>
      <c r="J4" s="71">
        <f t="shared" ref="J4:J35" si="0">N4</f>
        <v>0</v>
      </c>
      <c r="L4" s="129" cm="1">
        <f t="array" ref="L4">_xlfn.IFS(B4=$P$4,450,B4=$P$5,300,B4=$P$6,200,B4=$P$7,150,B4=$P$8,100,B4=$P$9,75,B4=$P$10,40,B4=$P$11,30,B4="",0)</f>
        <v>0</v>
      </c>
      <c r="M4" s="129">
        <f>IF(C4="Tek Yazarlı",L4,IF(AND(C4="2 Yazarlı",D4="Başlıca Yazar"),L4*0.8,IF(AND(C4="2 Yazarlı",D4="Ortak Yazar"),L4*0.5,IF(AND(C4="3 Yazarlı",D4="Başlıca Yazar"),L4*0.6,IF(AND(C4="3 Yazarlı",D4="Ortak Yazar"),L4*0.3,IF(AND(C4="4+ Yazarlı",D4="Başlıca Yazar"),L4*0.5,IF(AND(C4="4+ Yazarlı",D4="Ortak Yazar"),L4*0.25,0)))))))</f>
        <v>0</v>
      </c>
      <c r="N4" s="129">
        <f t="shared" ref="N4:N35" si="1">IF(E4="Evet", M4+(M4*0.3), M4)</f>
        <v>0</v>
      </c>
      <c r="P4" s="131" t="s">
        <v>214</v>
      </c>
    </row>
    <row r="5" spans="1:24" ht="37.5" customHeight="1">
      <c r="A5" s="78">
        <v>2</v>
      </c>
      <c r="B5" s="79"/>
      <c r="C5" s="80"/>
      <c r="D5" s="80"/>
      <c r="E5" s="80"/>
      <c r="F5" s="80"/>
      <c r="G5" s="81"/>
      <c r="H5" s="80"/>
      <c r="I5" s="80"/>
      <c r="J5" s="71">
        <f t="shared" si="0"/>
        <v>0</v>
      </c>
      <c r="L5" s="129" cm="1">
        <f t="array" ref="L5">_xlfn.IFS(B5=$P$4,450,B5=$P$5,300,B5=$P$6,200,B5=$P$7,150,B5=$P$8,100,B5=$P$9,75,B5=$P$10,40,B5=$P$11,30,B5="",0)</f>
        <v>0</v>
      </c>
      <c r="M5" s="129">
        <f t="shared" ref="M5:M68" si="2">IF(C5="Tek Yazarlı",L5,IF(AND(C5="2 Yazarlı",D5="Başlıca Yazar"),L5*0.8,IF(AND(C5="2 Yazarlı",D5="Ortak Yazar"),L5*0.5,IF(AND(C5="3 Yazarlı",D5="Başlıca Yazar"),L5*0.6,IF(AND(C5="3 Yazarlı",D5="Ortak Yazar"),L5*0.3,IF(AND(C5="4+ Yazarlı",D5="Başlıca Yazar"),L5*0.5,IF(AND(C5="4+ Yazarlı",D5="Ortak Yazar"),L5*0.25,0)))))))</f>
        <v>0</v>
      </c>
      <c r="N5" s="129">
        <f t="shared" si="1"/>
        <v>0</v>
      </c>
      <c r="P5" s="132" t="s">
        <v>215</v>
      </c>
    </row>
    <row r="6" spans="1:24" ht="37.5" customHeight="1">
      <c r="A6" s="78">
        <v>3</v>
      </c>
      <c r="B6" s="79"/>
      <c r="C6" s="80"/>
      <c r="D6" s="80"/>
      <c r="E6" s="80"/>
      <c r="F6" s="80"/>
      <c r="G6" s="81"/>
      <c r="H6" s="80"/>
      <c r="I6" s="80"/>
      <c r="J6" s="71">
        <f t="shared" si="0"/>
        <v>0</v>
      </c>
      <c r="L6" s="129" cm="1">
        <f t="array" ref="L6">_xlfn.IFS(B6=$P$4,450,B6=$P$5,300,B6=$P$6,200,B6=$P$7,150,B6=$P$8,100,B6=$P$9,75,B6=$P$10,40,B6=$P$11,30,B6="",0)</f>
        <v>0</v>
      </c>
      <c r="M6" s="129">
        <f t="shared" si="2"/>
        <v>0</v>
      </c>
      <c r="N6" s="129">
        <f t="shared" si="1"/>
        <v>0</v>
      </c>
      <c r="P6" s="132" t="s">
        <v>216</v>
      </c>
    </row>
    <row r="7" spans="1:24" ht="37.5" customHeight="1">
      <c r="A7" s="78">
        <v>4</v>
      </c>
      <c r="B7" s="79"/>
      <c r="C7" s="80"/>
      <c r="D7" s="80"/>
      <c r="E7" s="80"/>
      <c r="F7" s="80"/>
      <c r="G7" s="81"/>
      <c r="H7" s="80"/>
      <c r="I7" s="80"/>
      <c r="J7" s="71">
        <f t="shared" si="0"/>
        <v>0</v>
      </c>
      <c r="L7" s="129" cm="1">
        <f t="array" ref="L7">_xlfn.IFS(B7=$P$4,450,B7=$P$5,300,B7=$P$6,200,B7=$P$7,150,B7=$P$8,100,B7=$P$9,75,B7=$P$10,40,B7=$P$11,30,B7="",0)</f>
        <v>0</v>
      </c>
      <c r="M7" s="129">
        <f t="shared" si="2"/>
        <v>0</v>
      </c>
      <c r="N7" s="129">
        <f t="shared" si="1"/>
        <v>0</v>
      </c>
      <c r="P7" s="132" t="s">
        <v>217</v>
      </c>
    </row>
    <row r="8" spans="1:24" ht="37.5" customHeight="1">
      <c r="A8" s="78">
        <v>5</v>
      </c>
      <c r="B8" s="79"/>
      <c r="C8" s="80"/>
      <c r="D8" s="80"/>
      <c r="E8" s="80"/>
      <c r="F8" s="80"/>
      <c r="G8" s="81"/>
      <c r="H8" s="80"/>
      <c r="I8" s="80"/>
      <c r="J8" s="71">
        <f t="shared" si="0"/>
        <v>0</v>
      </c>
      <c r="L8" s="129" cm="1">
        <f t="array" ref="L8">_xlfn.IFS(B8=$P$4,450,B8=$P$5,300,B8=$P$6,200,B8=$P$7,150,B8=$P$8,100,B8=$P$9,75,B8=$P$10,40,B8=$P$11,30,B8="",0)</f>
        <v>0</v>
      </c>
      <c r="M8" s="129">
        <f t="shared" si="2"/>
        <v>0</v>
      </c>
      <c r="N8" s="129">
        <f t="shared" si="1"/>
        <v>0</v>
      </c>
      <c r="P8" s="132" t="s">
        <v>218</v>
      </c>
    </row>
    <row r="9" spans="1:24" ht="37.5" customHeight="1">
      <c r="A9" s="78">
        <v>6</v>
      </c>
      <c r="B9" s="79"/>
      <c r="C9" s="80"/>
      <c r="D9" s="80"/>
      <c r="E9" s="80"/>
      <c r="F9" s="80"/>
      <c r="G9" s="81"/>
      <c r="H9" s="80"/>
      <c r="I9" s="80"/>
      <c r="J9" s="71">
        <f t="shared" si="0"/>
        <v>0</v>
      </c>
      <c r="L9" s="129" cm="1">
        <f t="array" ref="L9">_xlfn.IFS(B9=$P$4,450,B9=$P$5,300,B9=$P$6,200,B9=$P$7,150,B9=$P$8,100,B9=$P$9,75,B9=$P$10,40,B9=$P$11,30,B9="",0)</f>
        <v>0</v>
      </c>
      <c r="M9" s="129">
        <f t="shared" si="2"/>
        <v>0</v>
      </c>
      <c r="N9" s="129">
        <f t="shared" si="1"/>
        <v>0</v>
      </c>
      <c r="P9" s="132" t="s">
        <v>199</v>
      </c>
    </row>
    <row r="10" spans="1:24" ht="37.5" customHeight="1">
      <c r="A10" s="78">
        <v>7</v>
      </c>
      <c r="B10" s="79"/>
      <c r="C10" s="80"/>
      <c r="D10" s="80"/>
      <c r="E10" s="80"/>
      <c r="F10" s="80"/>
      <c r="G10" s="81"/>
      <c r="H10" s="80"/>
      <c r="I10" s="80"/>
      <c r="J10" s="71">
        <f t="shared" si="0"/>
        <v>0</v>
      </c>
      <c r="L10" s="129" cm="1">
        <f t="array" ref="L10">_xlfn.IFS(B10=$P$4,450,B10=$P$5,300,B10=$P$6,200,B10=$P$7,150,B10=$P$8,100,B10=$P$9,75,B10=$P$10,40,B10=$P$11,30,B10="",0)</f>
        <v>0</v>
      </c>
      <c r="M10" s="129">
        <f t="shared" si="2"/>
        <v>0</v>
      </c>
      <c r="N10" s="129">
        <f t="shared" si="1"/>
        <v>0</v>
      </c>
      <c r="P10" s="132" t="s">
        <v>67</v>
      </c>
    </row>
    <row r="11" spans="1:24" ht="37.5" customHeight="1">
      <c r="A11" s="78">
        <v>8</v>
      </c>
      <c r="B11" s="79"/>
      <c r="C11" s="80"/>
      <c r="D11" s="80"/>
      <c r="E11" s="80"/>
      <c r="F11" s="80"/>
      <c r="G11" s="81"/>
      <c r="H11" s="80"/>
      <c r="I11" s="80"/>
      <c r="J11" s="71">
        <f t="shared" si="0"/>
        <v>0</v>
      </c>
      <c r="L11" s="129" cm="1">
        <f t="array" ref="L11">_xlfn.IFS(B11=$P$4,450,B11=$P$5,300,B11=$P$6,200,B11=$P$7,150,B11=$P$8,100,B11=$P$9,75,B11=$P$10,40,B11=$P$11,30,B11="",0)</f>
        <v>0</v>
      </c>
      <c r="M11" s="129">
        <f t="shared" si="2"/>
        <v>0</v>
      </c>
      <c r="N11" s="129">
        <f t="shared" si="1"/>
        <v>0</v>
      </c>
      <c r="P11" s="83" t="s">
        <v>69</v>
      </c>
    </row>
    <row r="12" spans="1:24" ht="37.5" customHeight="1">
      <c r="A12" s="78">
        <v>9</v>
      </c>
      <c r="B12" s="79"/>
      <c r="C12" s="80"/>
      <c r="D12" s="80"/>
      <c r="E12" s="80"/>
      <c r="F12" s="80"/>
      <c r="G12" s="81"/>
      <c r="H12" s="80"/>
      <c r="I12" s="80"/>
      <c r="J12" s="71">
        <f t="shared" si="0"/>
        <v>0</v>
      </c>
      <c r="L12" s="129" cm="1">
        <f t="array" ref="L12">_xlfn.IFS(B12=$P$4,450,B12=$P$5,300,B12=$P$6,200,B12=$P$7,150,B12=$P$8,100,B12=$P$9,75,B12=$P$10,40,B12=$P$11,30,B12="",0)</f>
        <v>0</v>
      </c>
      <c r="M12" s="129">
        <f t="shared" si="2"/>
        <v>0</v>
      </c>
      <c r="N12" s="129">
        <f t="shared" si="1"/>
        <v>0</v>
      </c>
      <c r="P12" s="83"/>
    </row>
    <row r="13" spans="1:24" ht="37.5" customHeight="1">
      <c r="A13" s="78">
        <v>10</v>
      </c>
      <c r="B13" s="79"/>
      <c r="C13" s="80"/>
      <c r="D13" s="80"/>
      <c r="E13" s="80"/>
      <c r="F13" s="80"/>
      <c r="G13" s="81"/>
      <c r="H13" s="80"/>
      <c r="I13" s="80"/>
      <c r="J13" s="71">
        <f t="shared" si="0"/>
        <v>0</v>
      </c>
      <c r="L13" s="129" cm="1">
        <f t="array" ref="L13">_xlfn.IFS(B13=$P$4,450,B13=$P$5,300,B13=$P$6,200,B13=$P$7,150,B13=$P$8,100,B13=$P$9,75,B13=$P$10,40,B13=$P$11,30,B13="",0)</f>
        <v>0</v>
      </c>
      <c r="M13" s="129">
        <f t="shared" si="2"/>
        <v>0</v>
      </c>
      <c r="N13" s="129">
        <f t="shared" si="1"/>
        <v>0</v>
      </c>
    </row>
    <row r="14" spans="1:24" ht="37.5" customHeight="1">
      <c r="A14" s="78">
        <v>11</v>
      </c>
      <c r="B14" s="79"/>
      <c r="C14" s="80"/>
      <c r="D14" s="80"/>
      <c r="E14" s="80"/>
      <c r="F14" s="80"/>
      <c r="G14" s="81"/>
      <c r="H14" s="80"/>
      <c r="I14" s="80"/>
      <c r="J14" s="71">
        <f t="shared" si="0"/>
        <v>0</v>
      </c>
      <c r="L14" s="129" cm="1">
        <f t="array" ref="L14">_xlfn.IFS(B14=$P$4,450,B14=$P$5,300,B14=$P$6,200,B14=$P$7,150,B14=$P$8,100,B14=$P$9,75,B14=$P$10,40,B14=$P$11,30,B14="",0)</f>
        <v>0</v>
      </c>
      <c r="M14" s="129">
        <f t="shared" si="2"/>
        <v>0</v>
      </c>
      <c r="N14" s="129">
        <f t="shared" si="1"/>
        <v>0</v>
      </c>
      <c r="P14" s="129" t="s">
        <v>63</v>
      </c>
    </row>
    <row r="15" spans="1:24" ht="37.5" customHeight="1">
      <c r="A15" s="78">
        <v>12</v>
      </c>
      <c r="B15" s="79"/>
      <c r="C15" s="80"/>
      <c r="D15" s="80"/>
      <c r="E15" s="80"/>
      <c r="F15" s="80"/>
      <c r="G15" s="81"/>
      <c r="H15" s="80"/>
      <c r="I15" s="80"/>
      <c r="J15" s="71">
        <f t="shared" si="0"/>
        <v>0</v>
      </c>
      <c r="L15" s="129" cm="1">
        <f t="array" ref="L15">_xlfn.IFS(B15=$P$4,450,B15=$P$5,300,B15=$P$6,200,B15=$P$7,150,B15=$P$8,100,B15=$P$9,75,B15=$P$10,40,B15=$P$11,30,B15="",0)</f>
        <v>0</v>
      </c>
      <c r="M15" s="129">
        <f t="shared" si="2"/>
        <v>0</v>
      </c>
      <c r="N15" s="129">
        <f t="shared" si="1"/>
        <v>0</v>
      </c>
      <c r="P15" s="129" t="s">
        <v>62</v>
      </c>
    </row>
    <row r="16" spans="1:24" ht="37.5" customHeight="1">
      <c r="A16" s="78">
        <v>13</v>
      </c>
      <c r="B16" s="79"/>
      <c r="C16" s="80"/>
      <c r="D16" s="80"/>
      <c r="E16" s="80"/>
      <c r="F16" s="80"/>
      <c r="G16" s="81"/>
      <c r="H16" s="80"/>
      <c r="I16" s="80"/>
      <c r="J16" s="71">
        <f t="shared" si="0"/>
        <v>0</v>
      </c>
      <c r="L16" s="129" cm="1">
        <f t="array" ref="L16">_xlfn.IFS(B16=$P$4,450,B16=$P$5,300,B16=$P$6,200,B16=$P$7,150,B16=$P$8,100,B16=$P$9,75,B16=$P$10,40,B16=$P$11,30,B16="",0)</f>
        <v>0</v>
      </c>
      <c r="M16" s="129">
        <f t="shared" si="2"/>
        <v>0</v>
      </c>
      <c r="N16" s="129">
        <f t="shared" si="1"/>
        <v>0</v>
      </c>
    </row>
    <row r="17" spans="1:16" ht="37.5" customHeight="1">
      <c r="A17" s="78">
        <v>14</v>
      </c>
      <c r="B17" s="79"/>
      <c r="C17" s="80"/>
      <c r="D17" s="80"/>
      <c r="E17" s="80"/>
      <c r="F17" s="80"/>
      <c r="G17" s="81"/>
      <c r="H17" s="80"/>
      <c r="I17" s="80"/>
      <c r="J17" s="71">
        <f t="shared" si="0"/>
        <v>0</v>
      </c>
      <c r="L17" s="129" cm="1">
        <f t="array" ref="L17">_xlfn.IFS(B17=$P$4,450,B17=$P$5,300,B17=$P$6,200,B17=$P$7,150,B17=$P$8,100,B17=$P$9,75,B17=$P$10,40,B17=$P$11,30,B17="",0)</f>
        <v>0</v>
      </c>
      <c r="M17" s="129">
        <f t="shared" si="2"/>
        <v>0</v>
      </c>
      <c r="N17" s="129">
        <f t="shared" si="1"/>
        <v>0</v>
      </c>
      <c r="P17" s="129" t="s">
        <v>60</v>
      </c>
    </row>
    <row r="18" spans="1:16" ht="37.5" customHeight="1">
      <c r="A18" s="78">
        <v>15</v>
      </c>
      <c r="B18" s="79"/>
      <c r="C18" s="80"/>
      <c r="D18" s="80"/>
      <c r="E18" s="80"/>
      <c r="F18" s="80"/>
      <c r="G18" s="81"/>
      <c r="H18" s="80"/>
      <c r="I18" s="80"/>
      <c r="J18" s="71">
        <f t="shared" si="0"/>
        <v>0</v>
      </c>
      <c r="L18" s="129" cm="1">
        <f t="array" ref="L18">_xlfn.IFS(B18=$P$4,450,B18=$P$5,300,B18=$P$6,200,B18=$P$7,150,B18=$P$8,100,B18=$P$9,75,B18=$P$10,40,B18=$P$11,30,B18="",0)</f>
        <v>0</v>
      </c>
      <c r="M18" s="129">
        <f t="shared" si="2"/>
        <v>0</v>
      </c>
      <c r="N18" s="129">
        <f t="shared" si="1"/>
        <v>0</v>
      </c>
      <c r="P18" s="129" t="s">
        <v>64</v>
      </c>
    </row>
    <row r="19" spans="1:16" ht="37.5" customHeight="1">
      <c r="A19" s="78">
        <v>16</v>
      </c>
      <c r="B19" s="79"/>
      <c r="C19" s="80"/>
      <c r="D19" s="80"/>
      <c r="E19" s="80"/>
      <c r="F19" s="80"/>
      <c r="G19" s="81"/>
      <c r="H19" s="80"/>
      <c r="I19" s="80"/>
      <c r="J19" s="71">
        <f t="shared" si="0"/>
        <v>0</v>
      </c>
      <c r="L19" s="129" cm="1">
        <f t="array" ref="L19">_xlfn.IFS(B19=$P$4,450,B19=$P$5,300,B19=$P$6,200,B19=$P$7,150,B19=$P$8,100,B19=$P$9,75,B19=$P$10,40,B19=$P$11,30,B19="",0)</f>
        <v>0</v>
      </c>
      <c r="M19" s="129">
        <f t="shared" si="2"/>
        <v>0</v>
      </c>
      <c r="N19" s="129">
        <f t="shared" si="1"/>
        <v>0</v>
      </c>
      <c r="P19" s="129" t="s">
        <v>66</v>
      </c>
    </row>
    <row r="20" spans="1:16" ht="37.5" customHeight="1">
      <c r="A20" s="78">
        <v>17</v>
      </c>
      <c r="B20" s="79"/>
      <c r="C20" s="80"/>
      <c r="D20" s="80"/>
      <c r="E20" s="80"/>
      <c r="F20" s="80"/>
      <c r="G20" s="81"/>
      <c r="H20" s="80"/>
      <c r="I20" s="80"/>
      <c r="J20" s="71">
        <f t="shared" si="0"/>
        <v>0</v>
      </c>
      <c r="L20" s="129" cm="1">
        <f t="array" ref="L20">_xlfn.IFS(B20=$P$4,450,B20=$P$5,300,B20=$P$6,200,B20=$P$7,150,B20=$P$8,100,B20=$P$9,75,B20=$P$10,40,B20=$P$11,30,B20="",0)</f>
        <v>0</v>
      </c>
      <c r="M20" s="129">
        <f t="shared" si="2"/>
        <v>0</v>
      </c>
      <c r="N20" s="129">
        <f t="shared" si="1"/>
        <v>0</v>
      </c>
      <c r="P20" s="129" t="s">
        <v>68</v>
      </c>
    </row>
    <row r="21" spans="1:16" ht="37.5" customHeight="1">
      <c r="A21" s="78">
        <v>18</v>
      </c>
      <c r="B21" s="79"/>
      <c r="C21" s="80"/>
      <c r="D21" s="80"/>
      <c r="E21" s="80"/>
      <c r="F21" s="80"/>
      <c r="G21" s="81"/>
      <c r="H21" s="80"/>
      <c r="I21" s="80"/>
      <c r="J21" s="71">
        <f t="shared" si="0"/>
        <v>0</v>
      </c>
      <c r="L21" s="129" cm="1">
        <f t="array" ref="L21">_xlfn.IFS(B21=$P$4,450,B21=$P$5,300,B21=$P$6,200,B21=$P$7,150,B21=$P$8,100,B21=$P$9,75,B21=$P$10,40,B21=$P$11,30,B21="",0)</f>
        <v>0</v>
      </c>
      <c r="M21" s="129">
        <f t="shared" si="2"/>
        <v>0</v>
      </c>
      <c r="N21" s="129">
        <f t="shared" si="1"/>
        <v>0</v>
      </c>
    </row>
    <row r="22" spans="1:16" ht="37.5" customHeight="1">
      <c r="A22" s="78">
        <v>19</v>
      </c>
      <c r="B22" s="79"/>
      <c r="C22" s="80"/>
      <c r="D22" s="80"/>
      <c r="E22" s="80"/>
      <c r="F22" s="80"/>
      <c r="G22" s="81"/>
      <c r="H22" s="80"/>
      <c r="I22" s="80"/>
      <c r="J22" s="71">
        <f t="shared" si="0"/>
        <v>0</v>
      </c>
      <c r="L22" s="129" cm="1">
        <f t="array" ref="L22">_xlfn.IFS(B22=$P$4,450,B22=$P$5,300,B22=$P$6,200,B22=$P$7,150,B22=$P$8,100,B22=$P$9,75,B22=$P$10,40,B22=$P$11,30,B22="",0)</f>
        <v>0</v>
      </c>
      <c r="M22" s="129">
        <f t="shared" si="2"/>
        <v>0</v>
      </c>
      <c r="N22" s="129">
        <f t="shared" si="1"/>
        <v>0</v>
      </c>
      <c r="P22" s="129" t="s">
        <v>61</v>
      </c>
    </row>
    <row r="23" spans="1:16" ht="37.5" customHeight="1">
      <c r="A23" s="78">
        <v>20</v>
      </c>
      <c r="B23" s="79"/>
      <c r="C23" s="80"/>
      <c r="D23" s="80"/>
      <c r="E23" s="80"/>
      <c r="F23" s="80"/>
      <c r="G23" s="81"/>
      <c r="H23" s="80"/>
      <c r="I23" s="80"/>
      <c r="J23" s="71">
        <f t="shared" si="0"/>
        <v>0</v>
      </c>
      <c r="L23" s="129" cm="1">
        <f t="array" ref="L23">_xlfn.IFS(B23=$P$4,450,B23=$P$5,300,B23=$P$6,200,B23=$P$7,150,B23=$P$8,100,B23=$P$9,75,B23=$P$10,40,B23=$P$11,30,B23="",0)</f>
        <v>0</v>
      </c>
      <c r="M23" s="129">
        <f t="shared" si="2"/>
        <v>0</v>
      </c>
      <c r="N23" s="129">
        <f t="shared" si="1"/>
        <v>0</v>
      </c>
      <c r="P23" s="129" t="s">
        <v>65</v>
      </c>
    </row>
    <row r="24" spans="1:16" ht="37.5" customHeight="1">
      <c r="A24" s="78">
        <v>21</v>
      </c>
      <c r="B24" s="79"/>
      <c r="C24" s="80"/>
      <c r="D24" s="80"/>
      <c r="E24" s="80"/>
      <c r="F24" s="80"/>
      <c r="G24" s="81"/>
      <c r="H24" s="80"/>
      <c r="I24" s="80"/>
      <c r="J24" s="71">
        <f t="shared" si="0"/>
        <v>0</v>
      </c>
      <c r="L24" s="129" cm="1">
        <f t="array" ref="L24">_xlfn.IFS(B24=$P$4,450,B24=$P$5,300,B24=$P$6,200,B24=$P$7,150,B24=$P$8,100,B24=$P$9,75,B24=$P$10,40,B24=$P$11,30,B24="",0)</f>
        <v>0</v>
      </c>
      <c r="M24" s="129">
        <f t="shared" si="2"/>
        <v>0</v>
      </c>
      <c r="N24" s="129">
        <f t="shared" si="1"/>
        <v>0</v>
      </c>
    </row>
    <row r="25" spans="1:16" ht="37.5" customHeight="1">
      <c r="A25" s="78">
        <v>22</v>
      </c>
      <c r="B25" s="79"/>
      <c r="C25" s="80"/>
      <c r="D25" s="80"/>
      <c r="E25" s="80"/>
      <c r="F25" s="80"/>
      <c r="G25" s="81"/>
      <c r="H25" s="80"/>
      <c r="I25" s="80"/>
      <c r="J25" s="71">
        <f t="shared" si="0"/>
        <v>0</v>
      </c>
      <c r="L25" s="129" cm="1">
        <f t="array" ref="L25">_xlfn.IFS(B25=$P$4,450,B25=$P$5,300,B25=$P$6,200,B25=$P$7,150,B25=$P$8,100,B25=$P$9,75,B25=$P$10,40,B25=$P$11,30,B25="",0)</f>
        <v>0</v>
      </c>
      <c r="M25" s="129">
        <f t="shared" si="2"/>
        <v>0</v>
      </c>
      <c r="N25" s="129">
        <f t="shared" si="1"/>
        <v>0</v>
      </c>
      <c r="P25" s="129" t="s">
        <v>70</v>
      </c>
    </row>
    <row r="26" spans="1:16" ht="37.5" customHeight="1">
      <c r="A26" s="78">
        <v>23</v>
      </c>
      <c r="B26" s="79"/>
      <c r="C26" s="80"/>
      <c r="D26" s="80"/>
      <c r="E26" s="80"/>
      <c r="F26" s="80"/>
      <c r="G26" s="81"/>
      <c r="H26" s="80"/>
      <c r="I26" s="80"/>
      <c r="J26" s="71">
        <f t="shared" si="0"/>
        <v>0</v>
      </c>
      <c r="L26" s="129" cm="1">
        <f t="array" ref="L26">_xlfn.IFS(B26=$P$4,450,B26=$P$5,300,B26=$P$6,200,B26=$P$7,150,B26=$P$8,100,B26=$P$9,75,B26=$P$10,40,B26=$P$11,30,B26="",0)</f>
        <v>0</v>
      </c>
      <c r="M26" s="129">
        <f t="shared" si="2"/>
        <v>0</v>
      </c>
      <c r="N26" s="129">
        <f t="shared" si="1"/>
        <v>0</v>
      </c>
      <c r="P26" s="129" t="s">
        <v>71</v>
      </c>
    </row>
    <row r="27" spans="1:16" ht="37.5" customHeight="1">
      <c r="A27" s="78">
        <v>24</v>
      </c>
      <c r="B27" s="79"/>
      <c r="C27" s="80"/>
      <c r="D27" s="80"/>
      <c r="E27" s="80"/>
      <c r="F27" s="80"/>
      <c r="G27" s="81"/>
      <c r="H27" s="80"/>
      <c r="I27" s="80"/>
      <c r="J27" s="71">
        <f t="shared" si="0"/>
        <v>0</v>
      </c>
      <c r="L27" s="129" cm="1">
        <f t="array" ref="L27">_xlfn.IFS(B27=$P$4,450,B27=$P$5,300,B27=$P$6,200,B27=$P$7,150,B27=$P$8,100,B27=$P$9,75,B27=$P$10,40,B27=$P$11,30,B27="",0)</f>
        <v>0</v>
      </c>
      <c r="M27" s="129">
        <f t="shared" si="2"/>
        <v>0</v>
      </c>
      <c r="N27" s="129">
        <f t="shared" si="1"/>
        <v>0</v>
      </c>
      <c r="P27" s="129" t="s">
        <v>72</v>
      </c>
    </row>
    <row r="28" spans="1:16" ht="37.5" customHeight="1">
      <c r="A28" s="78">
        <v>25</v>
      </c>
      <c r="B28" s="79"/>
      <c r="C28" s="80"/>
      <c r="D28" s="80"/>
      <c r="E28" s="80"/>
      <c r="F28" s="80"/>
      <c r="G28" s="81"/>
      <c r="H28" s="80"/>
      <c r="I28" s="80"/>
      <c r="J28" s="71">
        <f t="shared" si="0"/>
        <v>0</v>
      </c>
      <c r="L28" s="129" cm="1">
        <f t="array" ref="L28">_xlfn.IFS(B28=$P$4,450,B28=$P$5,300,B28=$P$6,200,B28=$P$7,150,B28=$P$8,100,B28=$P$9,75,B28=$P$10,40,B28=$P$11,30,B28="",0)</f>
        <v>0</v>
      </c>
      <c r="M28" s="129">
        <f t="shared" si="2"/>
        <v>0</v>
      </c>
      <c r="N28" s="129">
        <f t="shared" si="1"/>
        <v>0</v>
      </c>
    </row>
    <row r="29" spans="1:16" ht="37.5" customHeight="1">
      <c r="A29" s="78">
        <v>26</v>
      </c>
      <c r="B29" s="79"/>
      <c r="C29" s="80"/>
      <c r="D29" s="80"/>
      <c r="E29" s="80"/>
      <c r="F29" s="80"/>
      <c r="G29" s="81"/>
      <c r="H29" s="80"/>
      <c r="I29" s="80"/>
      <c r="J29" s="71">
        <f t="shared" si="0"/>
        <v>0</v>
      </c>
      <c r="L29" s="129" cm="1">
        <f t="array" ref="L29">_xlfn.IFS(B29=$P$4,450,B29=$P$5,300,B29=$P$6,200,B29=$P$7,150,B29=$P$8,100,B29=$P$9,75,B29=$P$10,40,B29=$P$11,30,B29="",0)</f>
        <v>0</v>
      </c>
      <c r="M29" s="129">
        <f t="shared" si="2"/>
        <v>0</v>
      </c>
      <c r="N29" s="129">
        <f t="shared" si="1"/>
        <v>0</v>
      </c>
    </row>
    <row r="30" spans="1:16" ht="37.5" customHeight="1">
      <c r="A30" s="78">
        <v>27</v>
      </c>
      <c r="B30" s="79"/>
      <c r="C30" s="80"/>
      <c r="D30" s="80"/>
      <c r="E30" s="80"/>
      <c r="F30" s="80"/>
      <c r="G30" s="81"/>
      <c r="H30" s="80"/>
      <c r="I30" s="80"/>
      <c r="J30" s="71">
        <f t="shared" si="0"/>
        <v>0</v>
      </c>
      <c r="L30" s="129" cm="1">
        <f t="array" ref="L30">_xlfn.IFS(B30=$P$4,450,B30=$P$5,300,B30=$P$6,200,B30=$P$7,150,B30=$P$8,100,B30=$P$9,75,B30=$P$10,40,B30=$P$11,30,B30="",0)</f>
        <v>0</v>
      </c>
      <c r="M30" s="129">
        <f t="shared" si="2"/>
        <v>0</v>
      </c>
      <c r="N30" s="129">
        <f t="shared" si="1"/>
        <v>0</v>
      </c>
    </row>
    <row r="31" spans="1:16" ht="37.5" customHeight="1">
      <c r="A31" s="78">
        <v>28</v>
      </c>
      <c r="B31" s="79"/>
      <c r="C31" s="80"/>
      <c r="D31" s="80"/>
      <c r="E31" s="80"/>
      <c r="F31" s="80"/>
      <c r="G31" s="81"/>
      <c r="H31" s="80"/>
      <c r="I31" s="80"/>
      <c r="J31" s="71">
        <f t="shared" si="0"/>
        <v>0</v>
      </c>
      <c r="L31" s="129" cm="1">
        <f t="array" ref="L31">_xlfn.IFS(B31=$P$4,450,B31=$P$5,300,B31=$P$6,200,B31=$P$7,150,B31=$P$8,100,B31=$P$9,75,B31=$P$10,40,B31=$P$11,30,B31="",0)</f>
        <v>0</v>
      </c>
      <c r="M31" s="129">
        <f t="shared" si="2"/>
        <v>0</v>
      </c>
      <c r="N31" s="129">
        <f t="shared" si="1"/>
        <v>0</v>
      </c>
    </row>
    <row r="32" spans="1:16" ht="37.5" customHeight="1">
      <c r="A32" s="78">
        <v>29</v>
      </c>
      <c r="B32" s="79"/>
      <c r="C32" s="80"/>
      <c r="D32" s="80"/>
      <c r="E32" s="80"/>
      <c r="F32" s="80"/>
      <c r="G32" s="81"/>
      <c r="H32" s="80"/>
      <c r="I32" s="80"/>
      <c r="J32" s="71">
        <f t="shared" si="0"/>
        <v>0</v>
      </c>
      <c r="L32" s="129" cm="1">
        <f t="array" ref="L32">_xlfn.IFS(B32=$P$4,450,B32=$P$5,300,B32=$P$6,200,B32=$P$7,150,B32=$P$8,100,B32=$P$9,75,B32=$P$10,40,B32=$P$11,30,B32="",0)</f>
        <v>0</v>
      </c>
      <c r="M32" s="129">
        <f t="shared" si="2"/>
        <v>0</v>
      </c>
      <c r="N32" s="129">
        <f t="shared" si="1"/>
        <v>0</v>
      </c>
    </row>
    <row r="33" spans="1:14" ht="37.5" customHeight="1">
      <c r="A33" s="78">
        <v>30</v>
      </c>
      <c r="B33" s="79"/>
      <c r="C33" s="80"/>
      <c r="D33" s="80"/>
      <c r="E33" s="80"/>
      <c r="F33" s="80"/>
      <c r="G33" s="81"/>
      <c r="H33" s="80"/>
      <c r="I33" s="80"/>
      <c r="J33" s="71">
        <f t="shared" si="0"/>
        <v>0</v>
      </c>
      <c r="L33" s="129" cm="1">
        <f t="array" ref="L33">_xlfn.IFS(B33=$P$4,450,B33=$P$5,300,B33=$P$6,200,B33=$P$7,150,B33=$P$8,100,B33=$P$9,75,B33=$P$10,40,B33=$P$11,30,B33="",0)</f>
        <v>0</v>
      </c>
      <c r="M33" s="129">
        <f t="shared" si="2"/>
        <v>0</v>
      </c>
      <c r="N33" s="129">
        <f t="shared" si="1"/>
        <v>0</v>
      </c>
    </row>
    <row r="34" spans="1:14" ht="37.5" customHeight="1">
      <c r="A34" s="78">
        <v>31</v>
      </c>
      <c r="B34" s="79"/>
      <c r="C34" s="80"/>
      <c r="D34" s="80"/>
      <c r="E34" s="80"/>
      <c r="F34" s="80"/>
      <c r="G34" s="81"/>
      <c r="H34" s="80"/>
      <c r="I34" s="80"/>
      <c r="J34" s="71">
        <f t="shared" si="0"/>
        <v>0</v>
      </c>
      <c r="L34" s="129" cm="1">
        <f t="array" ref="L34">_xlfn.IFS(B34=$P$4,450,B34=$P$5,300,B34=$P$6,200,B34=$P$7,150,B34=$P$8,100,B34=$P$9,75,B34=$P$10,40,B34=$P$11,30,B34="",0)</f>
        <v>0</v>
      </c>
      <c r="M34" s="129">
        <f t="shared" si="2"/>
        <v>0</v>
      </c>
      <c r="N34" s="129">
        <f t="shared" si="1"/>
        <v>0</v>
      </c>
    </row>
    <row r="35" spans="1:14" ht="37.5" customHeight="1">
      <c r="A35" s="78">
        <v>32</v>
      </c>
      <c r="B35" s="79"/>
      <c r="C35" s="80"/>
      <c r="D35" s="80"/>
      <c r="E35" s="80"/>
      <c r="F35" s="80"/>
      <c r="G35" s="81"/>
      <c r="H35" s="80"/>
      <c r="I35" s="80"/>
      <c r="J35" s="71">
        <f t="shared" si="0"/>
        <v>0</v>
      </c>
      <c r="L35" s="129" cm="1">
        <f t="array" ref="L35">_xlfn.IFS(B35=$P$4,450,B35=$P$5,300,B35=$P$6,200,B35=$P$7,150,B35=$P$8,100,B35=$P$9,75,B35=$P$10,40,B35=$P$11,30,B35="",0)</f>
        <v>0</v>
      </c>
      <c r="M35" s="129">
        <f t="shared" si="2"/>
        <v>0</v>
      </c>
      <c r="N35" s="129">
        <f t="shared" si="1"/>
        <v>0</v>
      </c>
    </row>
    <row r="36" spans="1:14" ht="37.5" customHeight="1">
      <c r="A36" s="78">
        <v>33</v>
      </c>
      <c r="B36" s="79"/>
      <c r="C36" s="80"/>
      <c r="D36" s="80"/>
      <c r="E36" s="80"/>
      <c r="F36" s="80"/>
      <c r="G36" s="81"/>
      <c r="H36" s="80"/>
      <c r="I36" s="80"/>
      <c r="J36" s="71">
        <f t="shared" ref="J36:J67" si="3">N36</f>
        <v>0</v>
      </c>
      <c r="L36" s="129" cm="1">
        <f t="array" ref="L36">_xlfn.IFS(B36=$P$4,450,B36=$P$5,300,B36=$P$6,200,B36=$P$7,150,B36=$P$8,100,B36=$P$9,75,B36=$P$10,40,B36=$P$11,30,B36="",0)</f>
        <v>0</v>
      </c>
      <c r="M36" s="129">
        <f t="shared" si="2"/>
        <v>0</v>
      </c>
      <c r="N36" s="129">
        <f t="shared" ref="N36:N67" si="4">IF(E36="Evet", M36+(M36*0.3), M36)</f>
        <v>0</v>
      </c>
    </row>
    <row r="37" spans="1:14" ht="37.5" customHeight="1">
      <c r="A37" s="78">
        <v>34</v>
      </c>
      <c r="B37" s="79"/>
      <c r="C37" s="80"/>
      <c r="D37" s="80"/>
      <c r="E37" s="80"/>
      <c r="F37" s="80"/>
      <c r="G37" s="81"/>
      <c r="H37" s="80"/>
      <c r="I37" s="80"/>
      <c r="J37" s="71">
        <f t="shared" si="3"/>
        <v>0</v>
      </c>
      <c r="L37" s="129" cm="1">
        <f t="array" ref="L37">_xlfn.IFS(B37=$P$4,450,B37=$P$5,300,B37=$P$6,200,B37=$P$7,150,B37=$P$8,100,B37=$P$9,75,B37=$P$10,40,B37=$P$11,30,B37="",0)</f>
        <v>0</v>
      </c>
      <c r="M37" s="129">
        <f t="shared" si="2"/>
        <v>0</v>
      </c>
      <c r="N37" s="129">
        <f t="shared" si="4"/>
        <v>0</v>
      </c>
    </row>
    <row r="38" spans="1:14" ht="37.5" customHeight="1">
      <c r="A38" s="78">
        <v>35</v>
      </c>
      <c r="B38" s="79"/>
      <c r="C38" s="80"/>
      <c r="D38" s="80"/>
      <c r="E38" s="80"/>
      <c r="F38" s="80"/>
      <c r="G38" s="81"/>
      <c r="H38" s="80"/>
      <c r="I38" s="80"/>
      <c r="J38" s="71">
        <f t="shared" si="3"/>
        <v>0</v>
      </c>
      <c r="L38" s="129" cm="1">
        <f t="array" ref="L38">_xlfn.IFS(B38=$P$4,450,B38=$P$5,300,B38=$P$6,200,B38=$P$7,150,B38=$P$8,100,B38=$P$9,75,B38=$P$10,40,B38=$P$11,30,B38="",0)</f>
        <v>0</v>
      </c>
      <c r="M38" s="129">
        <f t="shared" si="2"/>
        <v>0</v>
      </c>
      <c r="N38" s="129">
        <f t="shared" si="4"/>
        <v>0</v>
      </c>
    </row>
    <row r="39" spans="1:14" ht="37.5" customHeight="1">
      <c r="A39" s="78">
        <v>36</v>
      </c>
      <c r="B39" s="79"/>
      <c r="C39" s="80"/>
      <c r="D39" s="80"/>
      <c r="E39" s="80"/>
      <c r="F39" s="80"/>
      <c r="G39" s="81"/>
      <c r="H39" s="80"/>
      <c r="I39" s="80"/>
      <c r="J39" s="71">
        <f t="shared" si="3"/>
        <v>0</v>
      </c>
      <c r="L39" s="129" cm="1">
        <f t="array" ref="L39">_xlfn.IFS(B39=$P$4,450,B39=$P$5,300,B39=$P$6,200,B39=$P$7,150,B39=$P$8,100,B39=$P$9,75,B39=$P$10,40,B39=$P$11,30,B39="",0)</f>
        <v>0</v>
      </c>
      <c r="M39" s="129">
        <f t="shared" si="2"/>
        <v>0</v>
      </c>
      <c r="N39" s="129">
        <f t="shared" si="4"/>
        <v>0</v>
      </c>
    </row>
    <row r="40" spans="1:14" ht="37.5" customHeight="1">
      <c r="A40" s="78">
        <v>37</v>
      </c>
      <c r="B40" s="79"/>
      <c r="C40" s="80"/>
      <c r="D40" s="80"/>
      <c r="E40" s="80"/>
      <c r="F40" s="80"/>
      <c r="G40" s="81"/>
      <c r="H40" s="80"/>
      <c r="I40" s="80"/>
      <c r="J40" s="71">
        <f t="shared" si="3"/>
        <v>0</v>
      </c>
      <c r="L40" s="129" cm="1">
        <f t="array" ref="L40">_xlfn.IFS(B40=$P$4,450,B40=$P$5,300,B40=$P$6,200,B40=$P$7,150,B40=$P$8,100,B40=$P$9,75,B40=$P$10,40,B40=$P$11,30,B40="",0)</f>
        <v>0</v>
      </c>
      <c r="M40" s="129">
        <f t="shared" si="2"/>
        <v>0</v>
      </c>
      <c r="N40" s="129">
        <f t="shared" si="4"/>
        <v>0</v>
      </c>
    </row>
    <row r="41" spans="1:14" ht="37.5" customHeight="1">
      <c r="A41" s="78">
        <v>38</v>
      </c>
      <c r="B41" s="79"/>
      <c r="C41" s="80"/>
      <c r="D41" s="80"/>
      <c r="E41" s="80"/>
      <c r="F41" s="80"/>
      <c r="G41" s="81"/>
      <c r="H41" s="80"/>
      <c r="I41" s="80"/>
      <c r="J41" s="71">
        <f t="shared" si="3"/>
        <v>0</v>
      </c>
      <c r="L41" s="129" cm="1">
        <f t="array" ref="L41">_xlfn.IFS(B41=$P$4,450,B41=$P$5,300,B41=$P$6,200,B41=$P$7,150,B41=$P$8,100,B41=$P$9,75,B41=$P$10,40,B41=$P$11,30,B41="",0)</f>
        <v>0</v>
      </c>
      <c r="M41" s="129">
        <f t="shared" si="2"/>
        <v>0</v>
      </c>
      <c r="N41" s="129">
        <f t="shared" si="4"/>
        <v>0</v>
      </c>
    </row>
    <row r="42" spans="1:14" ht="37.5" customHeight="1">
      <c r="A42" s="78">
        <v>39</v>
      </c>
      <c r="B42" s="79"/>
      <c r="C42" s="80"/>
      <c r="D42" s="80"/>
      <c r="E42" s="80"/>
      <c r="F42" s="80"/>
      <c r="G42" s="81"/>
      <c r="H42" s="80"/>
      <c r="I42" s="80"/>
      <c r="J42" s="71">
        <f t="shared" si="3"/>
        <v>0</v>
      </c>
      <c r="L42" s="129" cm="1">
        <f t="array" ref="L42">_xlfn.IFS(B42=$P$4,450,B42=$P$5,300,B42=$P$6,200,B42=$P$7,150,B42=$P$8,100,B42=$P$9,75,B42=$P$10,40,B42=$P$11,30,B42="",0)</f>
        <v>0</v>
      </c>
      <c r="M42" s="129">
        <f t="shared" si="2"/>
        <v>0</v>
      </c>
      <c r="N42" s="129">
        <f t="shared" si="4"/>
        <v>0</v>
      </c>
    </row>
    <row r="43" spans="1:14" ht="37.5" customHeight="1">
      <c r="A43" s="78">
        <v>40</v>
      </c>
      <c r="B43" s="79"/>
      <c r="C43" s="80"/>
      <c r="D43" s="80"/>
      <c r="E43" s="80"/>
      <c r="F43" s="80"/>
      <c r="G43" s="81"/>
      <c r="H43" s="80"/>
      <c r="I43" s="80"/>
      <c r="J43" s="71">
        <f t="shared" si="3"/>
        <v>0</v>
      </c>
      <c r="L43" s="129" cm="1">
        <f t="array" ref="L43">_xlfn.IFS(B43=$P$4,450,B43=$P$5,300,B43=$P$6,200,B43=$P$7,150,B43=$P$8,100,B43=$P$9,75,B43=$P$10,40,B43=$P$11,30,B43="",0)</f>
        <v>0</v>
      </c>
      <c r="M43" s="129">
        <f t="shared" si="2"/>
        <v>0</v>
      </c>
      <c r="N43" s="129">
        <f t="shared" si="4"/>
        <v>0</v>
      </c>
    </row>
    <row r="44" spans="1:14" ht="37.5" customHeight="1">
      <c r="A44" s="78">
        <v>41</v>
      </c>
      <c r="B44" s="79"/>
      <c r="C44" s="80"/>
      <c r="D44" s="80"/>
      <c r="E44" s="80"/>
      <c r="F44" s="80"/>
      <c r="G44" s="81"/>
      <c r="H44" s="80"/>
      <c r="I44" s="80"/>
      <c r="J44" s="71">
        <f t="shared" si="3"/>
        <v>0</v>
      </c>
      <c r="L44" s="129" cm="1">
        <f t="array" ref="L44">_xlfn.IFS(B44=$P$4,450,B44=$P$5,300,B44=$P$6,200,B44=$P$7,150,B44=$P$8,100,B44=$P$9,75,B44=$P$10,40,B44=$P$11,30,B44="",0)</f>
        <v>0</v>
      </c>
      <c r="M44" s="129">
        <f t="shared" si="2"/>
        <v>0</v>
      </c>
      <c r="N44" s="129">
        <f t="shared" si="4"/>
        <v>0</v>
      </c>
    </row>
    <row r="45" spans="1:14" ht="37.5" customHeight="1">
      <c r="A45" s="78">
        <v>42</v>
      </c>
      <c r="B45" s="79"/>
      <c r="C45" s="80"/>
      <c r="D45" s="80"/>
      <c r="E45" s="80"/>
      <c r="F45" s="80"/>
      <c r="G45" s="81"/>
      <c r="H45" s="80"/>
      <c r="I45" s="80"/>
      <c r="J45" s="71">
        <f t="shared" si="3"/>
        <v>0</v>
      </c>
      <c r="L45" s="129" cm="1">
        <f t="array" ref="L45">_xlfn.IFS(B45=$P$4,450,B45=$P$5,300,B45=$P$6,200,B45=$P$7,150,B45=$P$8,100,B45=$P$9,75,B45=$P$10,40,B45=$P$11,30,B45="",0)</f>
        <v>0</v>
      </c>
      <c r="M45" s="129">
        <f t="shared" si="2"/>
        <v>0</v>
      </c>
      <c r="N45" s="129">
        <f t="shared" si="4"/>
        <v>0</v>
      </c>
    </row>
    <row r="46" spans="1:14" ht="37.5" customHeight="1">
      <c r="A46" s="78">
        <v>43</v>
      </c>
      <c r="B46" s="79"/>
      <c r="C46" s="80"/>
      <c r="D46" s="80"/>
      <c r="E46" s="80"/>
      <c r="F46" s="80"/>
      <c r="G46" s="81"/>
      <c r="H46" s="80"/>
      <c r="I46" s="80"/>
      <c r="J46" s="71">
        <f t="shared" si="3"/>
        <v>0</v>
      </c>
      <c r="L46" s="129" cm="1">
        <f t="array" ref="L46">_xlfn.IFS(B46=$P$4,450,B46=$P$5,300,B46=$P$6,200,B46=$P$7,150,B46=$P$8,100,B46=$P$9,75,B46=$P$10,40,B46=$P$11,30,B46="",0)</f>
        <v>0</v>
      </c>
      <c r="M46" s="129">
        <f t="shared" si="2"/>
        <v>0</v>
      </c>
      <c r="N46" s="129">
        <f t="shared" si="4"/>
        <v>0</v>
      </c>
    </row>
    <row r="47" spans="1:14" ht="37.5" customHeight="1">
      <c r="A47" s="78">
        <v>44</v>
      </c>
      <c r="B47" s="79"/>
      <c r="C47" s="80"/>
      <c r="D47" s="80"/>
      <c r="E47" s="80"/>
      <c r="F47" s="80"/>
      <c r="G47" s="81"/>
      <c r="H47" s="80"/>
      <c r="I47" s="80"/>
      <c r="J47" s="71">
        <f t="shared" si="3"/>
        <v>0</v>
      </c>
      <c r="L47" s="129" cm="1">
        <f t="array" ref="L47">_xlfn.IFS(B47=$P$4,450,B47=$P$5,300,B47=$P$6,200,B47=$P$7,150,B47=$P$8,100,B47=$P$9,75,B47=$P$10,40,B47=$P$11,30,B47="",0)</f>
        <v>0</v>
      </c>
      <c r="M47" s="129">
        <f t="shared" si="2"/>
        <v>0</v>
      </c>
      <c r="N47" s="129">
        <f t="shared" si="4"/>
        <v>0</v>
      </c>
    </row>
    <row r="48" spans="1:14" ht="37.5" customHeight="1">
      <c r="A48" s="78">
        <v>45</v>
      </c>
      <c r="B48" s="79"/>
      <c r="C48" s="80"/>
      <c r="D48" s="80"/>
      <c r="E48" s="80"/>
      <c r="F48" s="80"/>
      <c r="G48" s="81"/>
      <c r="H48" s="80"/>
      <c r="I48" s="80"/>
      <c r="J48" s="71">
        <f t="shared" si="3"/>
        <v>0</v>
      </c>
      <c r="L48" s="129" cm="1">
        <f t="array" ref="L48">_xlfn.IFS(B48=$P$4,450,B48=$P$5,300,B48=$P$6,200,B48=$P$7,150,B48=$P$8,100,B48=$P$9,75,B48=$P$10,40,B48=$P$11,30,B48="",0)</f>
        <v>0</v>
      </c>
      <c r="M48" s="129">
        <f t="shared" si="2"/>
        <v>0</v>
      </c>
      <c r="N48" s="129">
        <f t="shared" si="4"/>
        <v>0</v>
      </c>
    </row>
    <row r="49" spans="1:14" ht="37.5" customHeight="1">
      <c r="A49" s="78">
        <v>46</v>
      </c>
      <c r="B49" s="79"/>
      <c r="C49" s="80"/>
      <c r="D49" s="80"/>
      <c r="E49" s="80"/>
      <c r="F49" s="80"/>
      <c r="G49" s="81"/>
      <c r="H49" s="80"/>
      <c r="I49" s="80"/>
      <c r="J49" s="71">
        <f t="shared" si="3"/>
        <v>0</v>
      </c>
      <c r="L49" s="129" cm="1">
        <f t="array" ref="L49">_xlfn.IFS(B49=$P$4,450,B49=$P$5,300,B49=$P$6,200,B49=$P$7,150,B49=$P$8,100,B49=$P$9,75,B49=$P$10,40,B49=$P$11,30,B49="",0)</f>
        <v>0</v>
      </c>
      <c r="M49" s="129">
        <f t="shared" si="2"/>
        <v>0</v>
      </c>
      <c r="N49" s="129">
        <f t="shared" si="4"/>
        <v>0</v>
      </c>
    </row>
    <row r="50" spans="1:14" ht="37.5" customHeight="1">
      <c r="A50" s="78">
        <v>47</v>
      </c>
      <c r="B50" s="79"/>
      <c r="C50" s="80"/>
      <c r="D50" s="80"/>
      <c r="E50" s="80"/>
      <c r="F50" s="80"/>
      <c r="G50" s="81"/>
      <c r="H50" s="80"/>
      <c r="I50" s="80"/>
      <c r="J50" s="71">
        <f t="shared" si="3"/>
        <v>0</v>
      </c>
      <c r="L50" s="129" cm="1">
        <f t="array" ref="L50">_xlfn.IFS(B50=$P$4,450,B50=$P$5,300,B50=$P$6,200,B50=$P$7,150,B50=$P$8,100,B50=$P$9,75,B50=$P$10,40,B50=$P$11,30,B50="",0)</f>
        <v>0</v>
      </c>
      <c r="M50" s="129">
        <f t="shared" si="2"/>
        <v>0</v>
      </c>
      <c r="N50" s="129">
        <f t="shared" si="4"/>
        <v>0</v>
      </c>
    </row>
    <row r="51" spans="1:14" ht="37.5" customHeight="1">
      <c r="A51" s="78">
        <v>48</v>
      </c>
      <c r="B51" s="79"/>
      <c r="C51" s="80"/>
      <c r="D51" s="80"/>
      <c r="E51" s="80"/>
      <c r="F51" s="80"/>
      <c r="G51" s="81"/>
      <c r="H51" s="80"/>
      <c r="I51" s="80"/>
      <c r="J51" s="71">
        <f t="shared" si="3"/>
        <v>0</v>
      </c>
      <c r="L51" s="129" cm="1">
        <f t="array" ref="L51">_xlfn.IFS(B51=$P$4,450,B51=$P$5,300,B51=$P$6,200,B51=$P$7,150,B51=$P$8,100,B51=$P$9,75,B51=$P$10,40,B51=$P$11,30,B51="",0)</f>
        <v>0</v>
      </c>
      <c r="M51" s="129">
        <f t="shared" si="2"/>
        <v>0</v>
      </c>
      <c r="N51" s="129">
        <f t="shared" si="4"/>
        <v>0</v>
      </c>
    </row>
    <row r="52" spans="1:14" ht="37.5" customHeight="1">
      <c r="A52" s="78">
        <v>49</v>
      </c>
      <c r="B52" s="79"/>
      <c r="C52" s="80"/>
      <c r="D52" s="80"/>
      <c r="E52" s="80"/>
      <c r="F52" s="80"/>
      <c r="G52" s="81"/>
      <c r="H52" s="80"/>
      <c r="I52" s="80"/>
      <c r="J52" s="71">
        <f t="shared" si="3"/>
        <v>0</v>
      </c>
      <c r="L52" s="129" cm="1">
        <f t="array" ref="L52">_xlfn.IFS(B52=$P$4,450,B52=$P$5,300,B52=$P$6,200,B52=$P$7,150,B52=$P$8,100,B52=$P$9,75,B52=$P$10,40,B52=$P$11,30,B52="",0)</f>
        <v>0</v>
      </c>
      <c r="M52" s="129">
        <f t="shared" si="2"/>
        <v>0</v>
      </c>
      <c r="N52" s="129">
        <f t="shared" si="4"/>
        <v>0</v>
      </c>
    </row>
    <row r="53" spans="1:14" ht="37.5" customHeight="1">
      <c r="A53" s="78">
        <v>50</v>
      </c>
      <c r="B53" s="79"/>
      <c r="C53" s="80"/>
      <c r="D53" s="80"/>
      <c r="E53" s="80"/>
      <c r="F53" s="80"/>
      <c r="G53" s="81"/>
      <c r="H53" s="80"/>
      <c r="I53" s="80"/>
      <c r="J53" s="71">
        <f t="shared" si="3"/>
        <v>0</v>
      </c>
      <c r="L53" s="129" cm="1">
        <f t="array" ref="L53">_xlfn.IFS(B53=$P$4,450,B53=$P$5,300,B53=$P$6,200,B53=$P$7,150,B53=$P$8,100,B53=$P$9,75,B53=$P$10,40,B53=$P$11,30,B53="",0)</f>
        <v>0</v>
      </c>
      <c r="M53" s="129">
        <f t="shared" si="2"/>
        <v>0</v>
      </c>
      <c r="N53" s="129">
        <f t="shared" si="4"/>
        <v>0</v>
      </c>
    </row>
    <row r="54" spans="1:14" ht="37.5" customHeight="1">
      <c r="A54" s="78">
        <v>51</v>
      </c>
      <c r="B54" s="79"/>
      <c r="C54" s="80"/>
      <c r="D54" s="80"/>
      <c r="E54" s="80"/>
      <c r="F54" s="80"/>
      <c r="G54" s="81"/>
      <c r="H54" s="80"/>
      <c r="I54" s="80"/>
      <c r="J54" s="71">
        <f t="shared" si="3"/>
        <v>0</v>
      </c>
      <c r="L54" s="129" cm="1">
        <f t="array" ref="L54">_xlfn.IFS(B54=$P$4,450,B54=$P$5,300,B54=$P$6,200,B54=$P$7,150,B54=$P$8,100,B54=$P$9,75,B54=$P$10,40,B54=$P$11,30,B54="",0)</f>
        <v>0</v>
      </c>
      <c r="M54" s="129">
        <f t="shared" si="2"/>
        <v>0</v>
      </c>
      <c r="N54" s="129">
        <f t="shared" si="4"/>
        <v>0</v>
      </c>
    </row>
    <row r="55" spans="1:14" ht="37.5" customHeight="1">
      <c r="A55" s="78">
        <v>52</v>
      </c>
      <c r="B55" s="79"/>
      <c r="C55" s="80"/>
      <c r="D55" s="80"/>
      <c r="E55" s="80"/>
      <c r="F55" s="80"/>
      <c r="G55" s="81"/>
      <c r="H55" s="80"/>
      <c r="I55" s="80"/>
      <c r="J55" s="71">
        <f t="shared" si="3"/>
        <v>0</v>
      </c>
      <c r="L55" s="129" cm="1">
        <f t="array" ref="L55">_xlfn.IFS(B55=$P$4,450,B55=$P$5,300,B55=$P$6,200,B55=$P$7,150,B55=$P$8,100,B55=$P$9,75,B55=$P$10,40,B55=$P$11,30,B55="",0)</f>
        <v>0</v>
      </c>
      <c r="M55" s="129">
        <f t="shared" si="2"/>
        <v>0</v>
      </c>
      <c r="N55" s="129">
        <f t="shared" si="4"/>
        <v>0</v>
      </c>
    </row>
    <row r="56" spans="1:14" ht="37.5" customHeight="1">
      <c r="A56" s="78">
        <v>53</v>
      </c>
      <c r="B56" s="79"/>
      <c r="C56" s="80"/>
      <c r="D56" s="80"/>
      <c r="E56" s="80"/>
      <c r="F56" s="80"/>
      <c r="G56" s="81"/>
      <c r="H56" s="80"/>
      <c r="I56" s="80"/>
      <c r="J56" s="71">
        <f t="shared" si="3"/>
        <v>0</v>
      </c>
      <c r="L56" s="129" cm="1">
        <f t="array" ref="L56">_xlfn.IFS(B56=$P$4,450,B56=$P$5,300,B56=$P$6,200,B56=$P$7,150,B56=$P$8,100,B56=$P$9,75,B56=$P$10,40,B56=$P$11,30,B56="",0)</f>
        <v>0</v>
      </c>
      <c r="M56" s="129">
        <f t="shared" si="2"/>
        <v>0</v>
      </c>
      <c r="N56" s="129">
        <f t="shared" si="4"/>
        <v>0</v>
      </c>
    </row>
    <row r="57" spans="1:14" ht="37.5" customHeight="1">
      <c r="A57" s="78">
        <v>54</v>
      </c>
      <c r="B57" s="79"/>
      <c r="C57" s="80"/>
      <c r="D57" s="80"/>
      <c r="E57" s="80"/>
      <c r="F57" s="80"/>
      <c r="G57" s="81"/>
      <c r="H57" s="80"/>
      <c r="I57" s="80"/>
      <c r="J57" s="71">
        <f t="shared" si="3"/>
        <v>0</v>
      </c>
      <c r="L57" s="129" cm="1">
        <f t="array" ref="L57">_xlfn.IFS(B57=$P$4,450,B57=$P$5,300,B57=$P$6,200,B57=$P$7,150,B57=$P$8,100,B57=$P$9,75,B57=$P$10,40,B57=$P$11,30,B57="",0)</f>
        <v>0</v>
      </c>
      <c r="M57" s="129">
        <f t="shared" si="2"/>
        <v>0</v>
      </c>
      <c r="N57" s="129">
        <f t="shared" si="4"/>
        <v>0</v>
      </c>
    </row>
    <row r="58" spans="1:14" ht="37.5" customHeight="1">
      <c r="A58" s="78">
        <v>55</v>
      </c>
      <c r="B58" s="79"/>
      <c r="C58" s="80"/>
      <c r="D58" s="80"/>
      <c r="E58" s="80"/>
      <c r="F58" s="80"/>
      <c r="G58" s="81"/>
      <c r="H58" s="80"/>
      <c r="I58" s="80"/>
      <c r="J58" s="71">
        <f t="shared" si="3"/>
        <v>0</v>
      </c>
      <c r="L58" s="129" cm="1">
        <f t="array" ref="L58">_xlfn.IFS(B58=$P$4,450,B58=$P$5,300,B58=$P$6,200,B58=$P$7,150,B58=$P$8,100,B58=$P$9,75,B58=$P$10,40,B58=$P$11,30,B58="",0)</f>
        <v>0</v>
      </c>
      <c r="M58" s="129">
        <f t="shared" si="2"/>
        <v>0</v>
      </c>
      <c r="N58" s="129">
        <f t="shared" si="4"/>
        <v>0</v>
      </c>
    </row>
    <row r="59" spans="1:14" ht="37.5" customHeight="1">
      <c r="A59" s="78">
        <v>56</v>
      </c>
      <c r="B59" s="79"/>
      <c r="C59" s="80"/>
      <c r="D59" s="80"/>
      <c r="E59" s="80"/>
      <c r="F59" s="80"/>
      <c r="G59" s="81"/>
      <c r="H59" s="80"/>
      <c r="I59" s="80"/>
      <c r="J59" s="71">
        <f t="shared" si="3"/>
        <v>0</v>
      </c>
      <c r="L59" s="129" cm="1">
        <f t="array" ref="L59">_xlfn.IFS(B59=$P$4,450,B59=$P$5,300,B59=$P$6,200,B59=$P$7,150,B59=$P$8,100,B59=$P$9,75,B59=$P$10,40,B59=$P$11,30,B59="",0)</f>
        <v>0</v>
      </c>
      <c r="M59" s="129">
        <f t="shared" si="2"/>
        <v>0</v>
      </c>
      <c r="N59" s="129">
        <f t="shared" si="4"/>
        <v>0</v>
      </c>
    </row>
    <row r="60" spans="1:14" ht="37.5" customHeight="1">
      <c r="A60" s="78">
        <v>57</v>
      </c>
      <c r="B60" s="79"/>
      <c r="C60" s="80"/>
      <c r="D60" s="80"/>
      <c r="E60" s="80"/>
      <c r="F60" s="80"/>
      <c r="G60" s="81"/>
      <c r="H60" s="80"/>
      <c r="I60" s="80"/>
      <c r="J60" s="71">
        <f t="shared" si="3"/>
        <v>0</v>
      </c>
      <c r="L60" s="129" cm="1">
        <f t="array" ref="L60">_xlfn.IFS(B60=$P$4,450,B60=$P$5,300,B60=$P$6,200,B60=$P$7,150,B60=$P$8,100,B60=$P$9,75,B60=$P$10,40,B60=$P$11,30,B60="",0)</f>
        <v>0</v>
      </c>
      <c r="M60" s="129">
        <f t="shared" si="2"/>
        <v>0</v>
      </c>
      <c r="N60" s="129">
        <f t="shared" si="4"/>
        <v>0</v>
      </c>
    </row>
    <row r="61" spans="1:14" ht="37.5" customHeight="1">
      <c r="A61" s="78">
        <v>58</v>
      </c>
      <c r="B61" s="79"/>
      <c r="C61" s="80"/>
      <c r="D61" s="80"/>
      <c r="E61" s="80"/>
      <c r="F61" s="80"/>
      <c r="G61" s="81"/>
      <c r="H61" s="80"/>
      <c r="I61" s="80"/>
      <c r="J61" s="71">
        <f t="shared" si="3"/>
        <v>0</v>
      </c>
      <c r="L61" s="129" cm="1">
        <f t="array" ref="L61">_xlfn.IFS(B61=$P$4,450,B61=$P$5,300,B61=$P$6,200,B61=$P$7,150,B61=$P$8,100,B61=$P$9,75,B61=$P$10,40,B61=$P$11,30,B61="",0)</f>
        <v>0</v>
      </c>
      <c r="M61" s="129">
        <f t="shared" si="2"/>
        <v>0</v>
      </c>
      <c r="N61" s="129">
        <f t="shared" si="4"/>
        <v>0</v>
      </c>
    </row>
    <row r="62" spans="1:14" ht="37.5" customHeight="1">
      <c r="A62" s="78">
        <v>59</v>
      </c>
      <c r="B62" s="79"/>
      <c r="C62" s="80"/>
      <c r="D62" s="80"/>
      <c r="E62" s="80"/>
      <c r="F62" s="80"/>
      <c r="G62" s="81"/>
      <c r="H62" s="80"/>
      <c r="I62" s="80"/>
      <c r="J62" s="71">
        <f t="shared" si="3"/>
        <v>0</v>
      </c>
      <c r="L62" s="129" cm="1">
        <f t="array" ref="L62">_xlfn.IFS(B62=$P$4,450,B62=$P$5,300,B62=$P$6,200,B62=$P$7,150,B62=$P$8,100,B62=$P$9,75,B62=$P$10,40,B62=$P$11,30,B62="",0)</f>
        <v>0</v>
      </c>
      <c r="M62" s="129">
        <f t="shared" si="2"/>
        <v>0</v>
      </c>
      <c r="N62" s="129">
        <f t="shared" si="4"/>
        <v>0</v>
      </c>
    </row>
    <row r="63" spans="1:14" ht="37.5" customHeight="1">
      <c r="A63" s="78">
        <v>60</v>
      </c>
      <c r="B63" s="79"/>
      <c r="C63" s="80"/>
      <c r="D63" s="80"/>
      <c r="E63" s="80"/>
      <c r="F63" s="80"/>
      <c r="G63" s="81"/>
      <c r="H63" s="80"/>
      <c r="I63" s="80"/>
      <c r="J63" s="71">
        <f t="shared" si="3"/>
        <v>0</v>
      </c>
      <c r="L63" s="129" cm="1">
        <f t="array" ref="L63">_xlfn.IFS(B63=$P$4,450,B63=$P$5,300,B63=$P$6,200,B63=$P$7,150,B63=$P$8,100,B63=$P$9,75,B63=$P$10,40,B63=$P$11,30,B63="",0)</f>
        <v>0</v>
      </c>
      <c r="M63" s="129">
        <f t="shared" si="2"/>
        <v>0</v>
      </c>
      <c r="N63" s="129">
        <f t="shared" si="4"/>
        <v>0</v>
      </c>
    </row>
    <row r="64" spans="1:14" ht="37.5" customHeight="1">
      <c r="A64" s="78">
        <v>61</v>
      </c>
      <c r="B64" s="79"/>
      <c r="C64" s="80"/>
      <c r="D64" s="80"/>
      <c r="E64" s="80"/>
      <c r="F64" s="80"/>
      <c r="G64" s="81"/>
      <c r="H64" s="80"/>
      <c r="I64" s="80"/>
      <c r="J64" s="71">
        <f t="shared" si="3"/>
        <v>0</v>
      </c>
      <c r="L64" s="129" cm="1">
        <f t="array" ref="L64">_xlfn.IFS(B64=$P$4,450,B64=$P$5,300,B64=$P$6,200,B64=$P$7,150,B64=$P$8,100,B64=$P$9,75,B64=$P$10,40,B64=$P$11,30,B64="",0)</f>
        <v>0</v>
      </c>
      <c r="M64" s="129">
        <f t="shared" si="2"/>
        <v>0</v>
      </c>
      <c r="N64" s="129">
        <f t="shared" si="4"/>
        <v>0</v>
      </c>
    </row>
    <row r="65" spans="1:14" ht="37.5" customHeight="1">
      <c r="A65" s="78">
        <v>62</v>
      </c>
      <c r="B65" s="79"/>
      <c r="C65" s="80"/>
      <c r="D65" s="80"/>
      <c r="E65" s="80"/>
      <c r="F65" s="80"/>
      <c r="G65" s="81"/>
      <c r="H65" s="80"/>
      <c r="I65" s="80"/>
      <c r="J65" s="71">
        <f t="shared" si="3"/>
        <v>0</v>
      </c>
      <c r="L65" s="129" cm="1">
        <f t="array" ref="L65">_xlfn.IFS(B65=$P$4,450,B65=$P$5,300,B65=$P$6,200,B65=$P$7,150,B65=$P$8,100,B65=$P$9,75,B65=$P$10,40,B65=$P$11,30,B65="",0)</f>
        <v>0</v>
      </c>
      <c r="M65" s="129">
        <f t="shared" si="2"/>
        <v>0</v>
      </c>
      <c r="N65" s="129">
        <f t="shared" si="4"/>
        <v>0</v>
      </c>
    </row>
    <row r="66" spans="1:14" ht="37.5" customHeight="1">
      <c r="A66" s="78">
        <v>63</v>
      </c>
      <c r="B66" s="79"/>
      <c r="C66" s="80"/>
      <c r="D66" s="80"/>
      <c r="E66" s="80"/>
      <c r="F66" s="80"/>
      <c r="G66" s="81"/>
      <c r="H66" s="80"/>
      <c r="I66" s="80"/>
      <c r="J66" s="71">
        <f t="shared" si="3"/>
        <v>0</v>
      </c>
      <c r="L66" s="129" cm="1">
        <f t="array" ref="L66">_xlfn.IFS(B66=$P$4,450,B66=$P$5,300,B66=$P$6,200,B66=$P$7,150,B66=$P$8,100,B66=$P$9,75,B66=$P$10,40,B66=$P$11,30,B66="",0)</f>
        <v>0</v>
      </c>
      <c r="M66" s="129">
        <f t="shared" si="2"/>
        <v>0</v>
      </c>
      <c r="N66" s="129">
        <f t="shared" si="4"/>
        <v>0</v>
      </c>
    </row>
    <row r="67" spans="1:14" ht="37.5" customHeight="1">
      <c r="A67" s="78">
        <v>64</v>
      </c>
      <c r="B67" s="79"/>
      <c r="C67" s="80"/>
      <c r="D67" s="80"/>
      <c r="E67" s="80"/>
      <c r="F67" s="80"/>
      <c r="G67" s="81"/>
      <c r="H67" s="80"/>
      <c r="I67" s="80"/>
      <c r="J67" s="71">
        <f t="shared" si="3"/>
        <v>0</v>
      </c>
      <c r="L67" s="129" cm="1">
        <f t="array" ref="L67">_xlfn.IFS(B67=$P$4,450,B67=$P$5,300,B67=$P$6,200,B67=$P$7,150,B67=$P$8,100,B67=$P$9,75,B67=$P$10,40,B67=$P$11,30,B67="",0)</f>
        <v>0</v>
      </c>
      <c r="M67" s="129">
        <f t="shared" si="2"/>
        <v>0</v>
      </c>
      <c r="N67" s="129">
        <f t="shared" si="4"/>
        <v>0</v>
      </c>
    </row>
    <row r="68" spans="1:14" ht="37.5" customHeight="1">
      <c r="A68" s="78">
        <v>65</v>
      </c>
      <c r="B68" s="79"/>
      <c r="C68" s="80"/>
      <c r="D68" s="80"/>
      <c r="E68" s="80"/>
      <c r="F68" s="80"/>
      <c r="G68" s="81"/>
      <c r="H68" s="80"/>
      <c r="I68" s="80"/>
      <c r="J68" s="71">
        <f t="shared" ref="J68:J123" si="5">N68</f>
        <v>0</v>
      </c>
      <c r="L68" s="129" cm="1">
        <f t="array" ref="L68">_xlfn.IFS(B68=$P$4,450,B68=$P$5,300,B68=$P$6,200,B68=$P$7,150,B68=$P$8,100,B68=$P$9,75,B68=$P$10,40,B68=$P$11,30,B68="",0)</f>
        <v>0</v>
      </c>
      <c r="M68" s="129">
        <f t="shared" si="2"/>
        <v>0</v>
      </c>
      <c r="N68" s="129">
        <f t="shared" ref="N68:N99" si="6">IF(E68="Evet", M68+(M68*0.3), M68)</f>
        <v>0</v>
      </c>
    </row>
    <row r="69" spans="1:14" ht="37.5" customHeight="1">
      <c r="A69" s="78">
        <v>66</v>
      </c>
      <c r="B69" s="79"/>
      <c r="C69" s="80"/>
      <c r="D69" s="80"/>
      <c r="E69" s="80"/>
      <c r="F69" s="80"/>
      <c r="G69" s="81"/>
      <c r="H69" s="80"/>
      <c r="I69" s="80"/>
      <c r="J69" s="71">
        <f t="shared" si="5"/>
        <v>0</v>
      </c>
      <c r="L69" s="129" cm="1">
        <f t="array" ref="L69">_xlfn.IFS(B69=$P$4,450,B69=$P$5,300,B69=$P$6,200,B69=$P$7,150,B69=$P$8,100,B69=$P$9,75,B69=$P$10,40,B69=$P$11,30,B69="",0)</f>
        <v>0</v>
      </c>
      <c r="M69" s="129">
        <f t="shared" ref="M69:M123" si="7">IF(C69="Tek Yazarlı",L69,IF(AND(C69="2 Yazarlı",D69="Başlıca Yazar"),L69*0.8,IF(AND(C69="2 Yazarlı",D69="Ortak Yazar"),L69*0.5,IF(AND(C69="3 Yazarlı",D69="Başlıca Yazar"),L69*0.6,IF(AND(C69="3 Yazarlı",D69="Ortak Yazar"),L69*0.3,IF(AND(C69="4+ Yazarlı",D69="Başlıca Yazar"),L69*0.5,IF(AND(C69="4+ Yazarlı",D69="Ortak Yazar"),L69*0.25,0)))))))</f>
        <v>0</v>
      </c>
      <c r="N69" s="129">
        <f t="shared" si="6"/>
        <v>0</v>
      </c>
    </row>
    <row r="70" spans="1:14" ht="37.5" customHeight="1">
      <c r="A70" s="78">
        <v>67</v>
      </c>
      <c r="B70" s="79"/>
      <c r="C70" s="80"/>
      <c r="D70" s="80"/>
      <c r="E70" s="80"/>
      <c r="F70" s="80"/>
      <c r="G70" s="81"/>
      <c r="H70" s="80"/>
      <c r="I70" s="80"/>
      <c r="J70" s="71">
        <f t="shared" si="5"/>
        <v>0</v>
      </c>
      <c r="L70" s="129" cm="1">
        <f t="array" ref="L70">_xlfn.IFS(B70=$P$4,450,B70=$P$5,300,B70=$P$6,200,B70=$P$7,150,B70=$P$8,100,B70=$P$9,75,B70=$P$10,40,B70=$P$11,30,B70="",0)</f>
        <v>0</v>
      </c>
      <c r="M70" s="129">
        <f t="shared" si="7"/>
        <v>0</v>
      </c>
      <c r="N70" s="129">
        <f t="shared" si="6"/>
        <v>0</v>
      </c>
    </row>
    <row r="71" spans="1:14" ht="37.5" customHeight="1">
      <c r="A71" s="78">
        <v>68</v>
      </c>
      <c r="B71" s="79"/>
      <c r="C71" s="80"/>
      <c r="D71" s="80"/>
      <c r="E71" s="80"/>
      <c r="F71" s="80"/>
      <c r="G71" s="81"/>
      <c r="H71" s="80"/>
      <c r="I71" s="80"/>
      <c r="J71" s="71">
        <f t="shared" si="5"/>
        <v>0</v>
      </c>
      <c r="L71" s="129" cm="1">
        <f t="array" ref="L71">_xlfn.IFS(B71=$P$4,450,B71=$P$5,300,B71=$P$6,200,B71=$P$7,150,B71=$P$8,100,B71=$P$9,75,B71=$P$10,40,B71=$P$11,30,B71="",0)</f>
        <v>0</v>
      </c>
      <c r="M71" s="129">
        <f t="shared" si="7"/>
        <v>0</v>
      </c>
      <c r="N71" s="129">
        <f t="shared" si="6"/>
        <v>0</v>
      </c>
    </row>
    <row r="72" spans="1:14" ht="37.5" customHeight="1">
      <c r="A72" s="78">
        <v>69</v>
      </c>
      <c r="B72" s="79"/>
      <c r="C72" s="80"/>
      <c r="D72" s="80"/>
      <c r="E72" s="80"/>
      <c r="F72" s="80"/>
      <c r="G72" s="81"/>
      <c r="H72" s="80"/>
      <c r="I72" s="80"/>
      <c r="J72" s="71">
        <f t="shared" si="5"/>
        <v>0</v>
      </c>
      <c r="L72" s="129" cm="1">
        <f t="array" ref="L72">_xlfn.IFS(B72=$P$4,450,B72=$P$5,300,B72=$P$6,200,B72=$P$7,150,B72=$P$8,100,B72=$P$9,75,B72=$P$10,40,B72=$P$11,30,B72="",0)</f>
        <v>0</v>
      </c>
      <c r="M72" s="129">
        <f t="shared" si="7"/>
        <v>0</v>
      </c>
      <c r="N72" s="129">
        <f t="shared" si="6"/>
        <v>0</v>
      </c>
    </row>
    <row r="73" spans="1:14" ht="37.5" customHeight="1">
      <c r="A73" s="78">
        <v>70</v>
      </c>
      <c r="B73" s="79"/>
      <c r="C73" s="80"/>
      <c r="D73" s="80"/>
      <c r="E73" s="80"/>
      <c r="F73" s="80"/>
      <c r="G73" s="81"/>
      <c r="H73" s="80"/>
      <c r="I73" s="80"/>
      <c r="J73" s="71">
        <f t="shared" si="5"/>
        <v>0</v>
      </c>
      <c r="L73" s="129" cm="1">
        <f t="array" ref="L73">_xlfn.IFS(B73=$P$4,450,B73=$P$5,300,B73=$P$6,200,B73=$P$7,150,B73=$P$8,100,B73=$P$9,75,B73=$P$10,40,B73=$P$11,30,B73="",0)</f>
        <v>0</v>
      </c>
      <c r="M73" s="129">
        <f t="shared" si="7"/>
        <v>0</v>
      </c>
      <c r="N73" s="129">
        <f t="shared" si="6"/>
        <v>0</v>
      </c>
    </row>
    <row r="74" spans="1:14" ht="37.5" customHeight="1">
      <c r="A74" s="78">
        <v>71</v>
      </c>
      <c r="B74" s="79"/>
      <c r="C74" s="80"/>
      <c r="D74" s="80"/>
      <c r="E74" s="80"/>
      <c r="F74" s="80"/>
      <c r="G74" s="81"/>
      <c r="H74" s="80"/>
      <c r="I74" s="80"/>
      <c r="J74" s="71">
        <f t="shared" si="5"/>
        <v>0</v>
      </c>
      <c r="L74" s="129" cm="1">
        <f t="array" ref="L74">_xlfn.IFS(B74=$P$4,450,B74=$P$5,300,B74=$P$6,200,B74=$P$7,150,B74=$P$8,100,B74=$P$9,75,B74=$P$10,40,B74=$P$11,30,B74="",0)</f>
        <v>0</v>
      </c>
      <c r="M74" s="129">
        <f t="shared" si="7"/>
        <v>0</v>
      </c>
      <c r="N74" s="129">
        <f t="shared" si="6"/>
        <v>0</v>
      </c>
    </row>
    <row r="75" spans="1:14" ht="37.5" customHeight="1">
      <c r="A75" s="78">
        <v>72</v>
      </c>
      <c r="B75" s="79"/>
      <c r="C75" s="80"/>
      <c r="D75" s="80"/>
      <c r="E75" s="80"/>
      <c r="F75" s="80"/>
      <c r="G75" s="81"/>
      <c r="H75" s="80"/>
      <c r="I75" s="80"/>
      <c r="J75" s="71">
        <f t="shared" si="5"/>
        <v>0</v>
      </c>
      <c r="L75" s="129" cm="1">
        <f t="array" ref="L75">_xlfn.IFS(B75=$P$4,450,B75=$P$5,300,B75=$P$6,200,B75=$P$7,150,B75=$P$8,100,B75=$P$9,75,B75=$P$10,40,B75=$P$11,30,B75="",0)</f>
        <v>0</v>
      </c>
      <c r="M75" s="129">
        <f t="shared" si="7"/>
        <v>0</v>
      </c>
      <c r="N75" s="129">
        <f t="shared" si="6"/>
        <v>0</v>
      </c>
    </row>
    <row r="76" spans="1:14" ht="37.5" customHeight="1">
      <c r="A76" s="78">
        <v>73</v>
      </c>
      <c r="B76" s="79"/>
      <c r="C76" s="80"/>
      <c r="D76" s="80"/>
      <c r="E76" s="80"/>
      <c r="F76" s="80"/>
      <c r="G76" s="81"/>
      <c r="H76" s="80"/>
      <c r="I76" s="80"/>
      <c r="J76" s="71">
        <f t="shared" si="5"/>
        <v>0</v>
      </c>
      <c r="L76" s="129" cm="1">
        <f t="array" ref="L76">_xlfn.IFS(B76=$P$4,450,B76=$P$5,300,B76=$P$6,200,B76=$P$7,150,B76=$P$8,100,B76=$P$9,75,B76=$P$10,40,B76=$P$11,30,B76="",0)</f>
        <v>0</v>
      </c>
      <c r="M76" s="129">
        <f t="shared" si="7"/>
        <v>0</v>
      </c>
      <c r="N76" s="129">
        <f t="shared" si="6"/>
        <v>0</v>
      </c>
    </row>
    <row r="77" spans="1:14" ht="37.5" customHeight="1">
      <c r="A77" s="78">
        <v>74</v>
      </c>
      <c r="B77" s="79"/>
      <c r="C77" s="80"/>
      <c r="D77" s="80"/>
      <c r="E77" s="80"/>
      <c r="F77" s="80"/>
      <c r="G77" s="81"/>
      <c r="H77" s="80"/>
      <c r="I77" s="80"/>
      <c r="J77" s="71">
        <f t="shared" si="5"/>
        <v>0</v>
      </c>
      <c r="L77" s="129" cm="1">
        <f t="array" ref="L77">_xlfn.IFS(B77=$P$4,450,B77=$P$5,300,B77=$P$6,200,B77=$P$7,150,B77=$P$8,100,B77=$P$9,75,B77=$P$10,40,B77=$P$11,30,B77="",0)</f>
        <v>0</v>
      </c>
      <c r="M77" s="129">
        <f t="shared" si="7"/>
        <v>0</v>
      </c>
      <c r="N77" s="129">
        <f t="shared" si="6"/>
        <v>0</v>
      </c>
    </row>
    <row r="78" spans="1:14" ht="37.5" customHeight="1">
      <c r="A78" s="78">
        <v>75</v>
      </c>
      <c r="B78" s="79"/>
      <c r="C78" s="80"/>
      <c r="D78" s="80"/>
      <c r="E78" s="80"/>
      <c r="F78" s="80"/>
      <c r="G78" s="81"/>
      <c r="H78" s="80"/>
      <c r="I78" s="80"/>
      <c r="J78" s="71">
        <f t="shared" si="5"/>
        <v>0</v>
      </c>
      <c r="L78" s="129" cm="1">
        <f t="array" ref="L78">_xlfn.IFS(B78=$P$4,450,B78=$P$5,300,B78=$P$6,200,B78=$P$7,150,B78=$P$8,100,B78=$P$9,75,B78=$P$10,40,B78=$P$11,30,B78="",0)</f>
        <v>0</v>
      </c>
      <c r="M78" s="129">
        <f t="shared" si="7"/>
        <v>0</v>
      </c>
      <c r="N78" s="129">
        <f t="shared" si="6"/>
        <v>0</v>
      </c>
    </row>
    <row r="79" spans="1:14" ht="37.5" customHeight="1">
      <c r="A79" s="78">
        <v>76</v>
      </c>
      <c r="B79" s="79"/>
      <c r="C79" s="80"/>
      <c r="D79" s="80"/>
      <c r="E79" s="80"/>
      <c r="F79" s="80"/>
      <c r="G79" s="81"/>
      <c r="H79" s="80"/>
      <c r="I79" s="80"/>
      <c r="J79" s="71">
        <f t="shared" si="5"/>
        <v>0</v>
      </c>
      <c r="L79" s="129" cm="1">
        <f t="array" ref="L79">_xlfn.IFS(B79=$P$4,450,B79=$P$5,300,B79=$P$6,200,B79=$P$7,150,B79=$P$8,100,B79=$P$9,75,B79=$P$10,40,B79=$P$11,30,B79="",0)</f>
        <v>0</v>
      </c>
      <c r="M79" s="129">
        <f t="shared" si="7"/>
        <v>0</v>
      </c>
      <c r="N79" s="129">
        <f t="shared" si="6"/>
        <v>0</v>
      </c>
    </row>
    <row r="80" spans="1:14" ht="37.5" customHeight="1">
      <c r="A80" s="78">
        <v>77</v>
      </c>
      <c r="B80" s="79"/>
      <c r="C80" s="80"/>
      <c r="D80" s="80"/>
      <c r="E80" s="80"/>
      <c r="F80" s="80"/>
      <c r="G80" s="81"/>
      <c r="H80" s="80"/>
      <c r="I80" s="80"/>
      <c r="J80" s="71">
        <f t="shared" si="5"/>
        <v>0</v>
      </c>
      <c r="L80" s="129" cm="1">
        <f t="array" ref="L80">_xlfn.IFS(B80=$P$4,450,B80=$P$5,300,B80=$P$6,200,B80=$P$7,150,B80=$P$8,100,B80=$P$9,75,B80=$P$10,40,B80=$P$11,30,B80="",0)</f>
        <v>0</v>
      </c>
      <c r="M80" s="129">
        <f t="shared" si="7"/>
        <v>0</v>
      </c>
      <c r="N80" s="129">
        <f t="shared" si="6"/>
        <v>0</v>
      </c>
    </row>
    <row r="81" spans="1:14" ht="37.5" customHeight="1">
      <c r="A81" s="78">
        <v>78</v>
      </c>
      <c r="B81" s="79"/>
      <c r="C81" s="80"/>
      <c r="D81" s="80"/>
      <c r="E81" s="80"/>
      <c r="F81" s="80"/>
      <c r="G81" s="81"/>
      <c r="H81" s="80"/>
      <c r="I81" s="80"/>
      <c r="J81" s="71">
        <f t="shared" si="5"/>
        <v>0</v>
      </c>
      <c r="L81" s="129" cm="1">
        <f t="array" ref="L81">_xlfn.IFS(B81=$P$4,450,B81=$P$5,300,B81=$P$6,200,B81=$P$7,150,B81=$P$8,100,B81=$P$9,75,B81=$P$10,40,B81=$P$11,30,B81="",0)</f>
        <v>0</v>
      </c>
      <c r="M81" s="129">
        <f t="shared" si="7"/>
        <v>0</v>
      </c>
      <c r="N81" s="129">
        <f t="shared" si="6"/>
        <v>0</v>
      </c>
    </row>
    <row r="82" spans="1:14" ht="37.5" customHeight="1">
      <c r="A82" s="78">
        <v>79</v>
      </c>
      <c r="B82" s="79"/>
      <c r="C82" s="80"/>
      <c r="D82" s="80"/>
      <c r="E82" s="80"/>
      <c r="F82" s="80"/>
      <c r="G82" s="81"/>
      <c r="H82" s="80"/>
      <c r="I82" s="80"/>
      <c r="J82" s="71">
        <f t="shared" si="5"/>
        <v>0</v>
      </c>
      <c r="L82" s="129" cm="1">
        <f t="array" ref="L82">_xlfn.IFS(B82=$P$4,450,B82=$P$5,300,B82=$P$6,200,B82=$P$7,150,B82=$P$8,100,B82=$P$9,75,B82=$P$10,40,B82=$P$11,30,B82="",0)</f>
        <v>0</v>
      </c>
      <c r="M82" s="129">
        <f t="shared" si="7"/>
        <v>0</v>
      </c>
      <c r="N82" s="129">
        <f t="shared" si="6"/>
        <v>0</v>
      </c>
    </row>
    <row r="83" spans="1:14" ht="37.5" customHeight="1">
      <c r="A83" s="78">
        <v>80</v>
      </c>
      <c r="B83" s="79"/>
      <c r="C83" s="80"/>
      <c r="D83" s="80"/>
      <c r="E83" s="80"/>
      <c r="F83" s="80"/>
      <c r="G83" s="81"/>
      <c r="H83" s="80"/>
      <c r="I83" s="80"/>
      <c r="J83" s="71">
        <f t="shared" si="5"/>
        <v>0</v>
      </c>
      <c r="L83" s="129" cm="1">
        <f t="array" ref="L83">_xlfn.IFS(B83=$P$4,450,B83=$P$5,300,B83=$P$6,200,B83=$P$7,150,B83=$P$8,100,B83=$P$9,75,B83=$P$10,40,B83=$P$11,30,B83="",0)</f>
        <v>0</v>
      </c>
      <c r="M83" s="129">
        <f t="shared" si="7"/>
        <v>0</v>
      </c>
      <c r="N83" s="129">
        <f t="shared" si="6"/>
        <v>0</v>
      </c>
    </row>
    <row r="84" spans="1:14" ht="37.5" customHeight="1">
      <c r="A84" s="78">
        <v>81</v>
      </c>
      <c r="B84" s="79"/>
      <c r="C84" s="80"/>
      <c r="D84" s="80"/>
      <c r="E84" s="80"/>
      <c r="F84" s="80"/>
      <c r="G84" s="81"/>
      <c r="H84" s="80"/>
      <c r="I84" s="80"/>
      <c r="J84" s="71">
        <f t="shared" si="5"/>
        <v>0</v>
      </c>
      <c r="L84" s="129" cm="1">
        <f t="array" ref="L84">_xlfn.IFS(B84=$P$4,450,B84=$P$5,300,B84=$P$6,200,B84=$P$7,150,B84=$P$8,100,B84=$P$9,75,B84=$P$10,40,B84=$P$11,30,B84="",0)</f>
        <v>0</v>
      </c>
      <c r="M84" s="129">
        <f t="shared" si="7"/>
        <v>0</v>
      </c>
      <c r="N84" s="129">
        <f t="shared" si="6"/>
        <v>0</v>
      </c>
    </row>
    <row r="85" spans="1:14" ht="37.5" customHeight="1">
      <c r="A85" s="78">
        <v>82</v>
      </c>
      <c r="B85" s="79"/>
      <c r="C85" s="80"/>
      <c r="D85" s="80"/>
      <c r="E85" s="80"/>
      <c r="F85" s="80"/>
      <c r="G85" s="81"/>
      <c r="H85" s="80"/>
      <c r="I85" s="80"/>
      <c r="J85" s="71">
        <f t="shared" si="5"/>
        <v>0</v>
      </c>
      <c r="L85" s="129" cm="1">
        <f t="array" ref="L85">_xlfn.IFS(B85=$P$4,450,B85=$P$5,300,B85=$P$6,200,B85=$P$7,150,B85=$P$8,100,B85=$P$9,75,B85=$P$10,40,B85=$P$11,30,B85="",0)</f>
        <v>0</v>
      </c>
      <c r="M85" s="129">
        <f t="shared" si="7"/>
        <v>0</v>
      </c>
      <c r="N85" s="129">
        <f t="shared" si="6"/>
        <v>0</v>
      </c>
    </row>
    <row r="86" spans="1:14" ht="37.5" customHeight="1">
      <c r="A86" s="78">
        <v>83</v>
      </c>
      <c r="B86" s="79"/>
      <c r="C86" s="80"/>
      <c r="D86" s="80"/>
      <c r="E86" s="80"/>
      <c r="F86" s="80"/>
      <c r="G86" s="81"/>
      <c r="H86" s="80"/>
      <c r="I86" s="80"/>
      <c r="J86" s="71">
        <f t="shared" si="5"/>
        <v>0</v>
      </c>
      <c r="L86" s="129" cm="1">
        <f t="array" ref="L86">_xlfn.IFS(B86=$P$4,450,B86=$P$5,300,B86=$P$6,200,B86=$P$7,150,B86=$P$8,100,B86=$P$9,75,B86=$P$10,40,B86=$P$11,30,B86="",0)</f>
        <v>0</v>
      </c>
      <c r="M86" s="129">
        <f t="shared" si="7"/>
        <v>0</v>
      </c>
      <c r="N86" s="129">
        <f t="shared" si="6"/>
        <v>0</v>
      </c>
    </row>
    <row r="87" spans="1:14" ht="37.5" customHeight="1">
      <c r="A87" s="78">
        <v>84</v>
      </c>
      <c r="B87" s="79"/>
      <c r="C87" s="80"/>
      <c r="D87" s="80"/>
      <c r="E87" s="80"/>
      <c r="F87" s="80"/>
      <c r="G87" s="81"/>
      <c r="H87" s="80"/>
      <c r="I87" s="80"/>
      <c r="J87" s="71">
        <f t="shared" si="5"/>
        <v>0</v>
      </c>
      <c r="L87" s="129" cm="1">
        <f t="array" ref="L87">_xlfn.IFS(B87=$P$4,450,B87=$P$5,300,B87=$P$6,200,B87=$P$7,150,B87=$P$8,100,B87=$P$9,75,B87=$P$10,40,B87=$P$11,30,B87="",0)</f>
        <v>0</v>
      </c>
      <c r="M87" s="129">
        <f t="shared" si="7"/>
        <v>0</v>
      </c>
      <c r="N87" s="129">
        <f t="shared" si="6"/>
        <v>0</v>
      </c>
    </row>
    <row r="88" spans="1:14" ht="37.5" customHeight="1">
      <c r="A88" s="78">
        <v>85</v>
      </c>
      <c r="B88" s="79"/>
      <c r="C88" s="80"/>
      <c r="D88" s="80"/>
      <c r="E88" s="80"/>
      <c r="F88" s="80"/>
      <c r="G88" s="81"/>
      <c r="H88" s="80"/>
      <c r="I88" s="80"/>
      <c r="J88" s="71">
        <f t="shared" si="5"/>
        <v>0</v>
      </c>
      <c r="L88" s="129" cm="1">
        <f t="array" ref="L88">_xlfn.IFS(B88=$P$4,450,B88=$P$5,300,B88=$P$6,200,B88=$P$7,150,B88=$P$8,100,B88=$P$9,75,B88=$P$10,40,B88=$P$11,30,B88="",0)</f>
        <v>0</v>
      </c>
      <c r="M88" s="129">
        <f t="shared" si="7"/>
        <v>0</v>
      </c>
      <c r="N88" s="129">
        <f t="shared" si="6"/>
        <v>0</v>
      </c>
    </row>
    <row r="89" spans="1:14" ht="37.5" customHeight="1">
      <c r="A89" s="78">
        <v>86</v>
      </c>
      <c r="B89" s="79"/>
      <c r="C89" s="80"/>
      <c r="D89" s="80"/>
      <c r="E89" s="80"/>
      <c r="F89" s="80"/>
      <c r="G89" s="81"/>
      <c r="H89" s="80"/>
      <c r="I89" s="80"/>
      <c r="J89" s="71">
        <f t="shared" si="5"/>
        <v>0</v>
      </c>
      <c r="L89" s="129" cm="1">
        <f t="array" ref="L89">_xlfn.IFS(B89=$P$4,450,B89=$P$5,300,B89=$P$6,200,B89=$P$7,150,B89=$P$8,100,B89=$P$9,75,B89=$P$10,40,B89=$P$11,30,B89="",0)</f>
        <v>0</v>
      </c>
      <c r="M89" s="129">
        <f t="shared" si="7"/>
        <v>0</v>
      </c>
      <c r="N89" s="129">
        <f t="shared" si="6"/>
        <v>0</v>
      </c>
    </row>
    <row r="90" spans="1:14" ht="37.5" customHeight="1">
      <c r="A90" s="78">
        <v>87</v>
      </c>
      <c r="B90" s="79"/>
      <c r="C90" s="80"/>
      <c r="D90" s="80"/>
      <c r="E90" s="80"/>
      <c r="F90" s="80"/>
      <c r="G90" s="81"/>
      <c r="H90" s="80"/>
      <c r="I90" s="80"/>
      <c r="J90" s="71">
        <f t="shared" si="5"/>
        <v>0</v>
      </c>
      <c r="L90" s="129" cm="1">
        <f t="array" ref="L90">_xlfn.IFS(B90=$P$4,450,B90=$P$5,300,B90=$P$6,200,B90=$P$7,150,B90=$P$8,100,B90=$P$9,75,B90=$P$10,40,B90=$P$11,30,B90="",0)</f>
        <v>0</v>
      </c>
      <c r="M90" s="129">
        <f t="shared" si="7"/>
        <v>0</v>
      </c>
      <c r="N90" s="129">
        <f t="shared" si="6"/>
        <v>0</v>
      </c>
    </row>
    <row r="91" spans="1:14" ht="37.5" customHeight="1">
      <c r="A91" s="78">
        <v>88</v>
      </c>
      <c r="B91" s="79"/>
      <c r="C91" s="80"/>
      <c r="D91" s="80"/>
      <c r="E91" s="80"/>
      <c r="F91" s="80"/>
      <c r="G91" s="81"/>
      <c r="H91" s="80"/>
      <c r="I91" s="80"/>
      <c r="J91" s="71">
        <f t="shared" si="5"/>
        <v>0</v>
      </c>
      <c r="L91" s="129" cm="1">
        <f t="array" ref="L91">_xlfn.IFS(B91=$P$4,450,B91=$P$5,300,B91=$P$6,200,B91=$P$7,150,B91=$P$8,100,B91=$P$9,75,B91=$P$10,40,B91=$P$11,30,B91="",0)</f>
        <v>0</v>
      </c>
      <c r="M91" s="129">
        <f t="shared" si="7"/>
        <v>0</v>
      </c>
      <c r="N91" s="129">
        <f t="shared" si="6"/>
        <v>0</v>
      </c>
    </row>
    <row r="92" spans="1:14" ht="37.5" customHeight="1">
      <c r="A92" s="78">
        <v>89</v>
      </c>
      <c r="B92" s="79"/>
      <c r="C92" s="80"/>
      <c r="D92" s="80"/>
      <c r="E92" s="80"/>
      <c r="F92" s="80"/>
      <c r="G92" s="81"/>
      <c r="H92" s="80"/>
      <c r="I92" s="80"/>
      <c r="J92" s="71">
        <f t="shared" si="5"/>
        <v>0</v>
      </c>
      <c r="L92" s="129" cm="1">
        <f t="array" ref="L92">_xlfn.IFS(B92=$P$4,450,B92=$P$5,300,B92=$P$6,200,B92=$P$7,150,B92=$P$8,100,B92=$P$9,75,B92=$P$10,40,B92=$P$11,30,B92="",0)</f>
        <v>0</v>
      </c>
      <c r="M92" s="129">
        <f t="shared" si="7"/>
        <v>0</v>
      </c>
      <c r="N92" s="129">
        <f t="shared" si="6"/>
        <v>0</v>
      </c>
    </row>
    <row r="93" spans="1:14" ht="37.5" customHeight="1">
      <c r="A93" s="78">
        <v>90</v>
      </c>
      <c r="B93" s="79"/>
      <c r="C93" s="80"/>
      <c r="D93" s="80"/>
      <c r="E93" s="80"/>
      <c r="F93" s="80"/>
      <c r="G93" s="81"/>
      <c r="H93" s="80"/>
      <c r="I93" s="80"/>
      <c r="J93" s="71">
        <f t="shared" si="5"/>
        <v>0</v>
      </c>
      <c r="L93" s="129" cm="1">
        <f t="array" ref="L93">_xlfn.IFS(B93=$P$4,450,B93=$P$5,300,B93=$P$6,200,B93=$P$7,150,B93=$P$8,100,B93=$P$9,75,B93=$P$10,40,B93=$P$11,30,B93="",0)</f>
        <v>0</v>
      </c>
      <c r="M93" s="129">
        <f t="shared" si="7"/>
        <v>0</v>
      </c>
      <c r="N93" s="129">
        <f t="shared" si="6"/>
        <v>0</v>
      </c>
    </row>
    <row r="94" spans="1:14" ht="37.5" customHeight="1">
      <c r="A94" s="78">
        <v>91</v>
      </c>
      <c r="B94" s="79"/>
      <c r="C94" s="80"/>
      <c r="D94" s="80"/>
      <c r="E94" s="80"/>
      <c r="F94" s="80"/>
      <c r="G94" s="81"/>
      <c r="H94" s="80"/>
      <c r="I94" s="80"/>
      <c r="J94" s="71">
        <f t="shared" si="5"/>
        <v>0</v>
      </c>
      <c r="L94" s="129" cm="1">
        <f t="array" ref="L94">_xlfn.IFS(B94=$P$4,450,B94=$P$5,300,B94=$P$6,200,B94=$P$7,150,B94=$P$8,100,B94=$P$9,75,B94=$P$10,40,B94=$P$11,30,B94="",0)</f>
        <v>0</v>
      </c>
      <c r="M94" s="129">
        <f t="shared" si="7"/>
        <v>0</v>
      </c>
      <c r="N94" s="129">
        <f t="shared" si="6"/>
        <v>0</v>
      </c>
    </row>
    <row r="95" spans="1:14" ht="37.5" customHeight="1">
      <c r="A95" s="78">
        <v>92</v>
      </c>
      <c r="B95" s="79"/>
      <c r="C95" s="80"/>
      <c r="D95" s="80"/>
      <c r="E95" s="80"/>
      <c r="F95" s="80"/>
      <c r="G95" s="81"/>
      <c r="H95" s="80"/>
      <c r="I95" s="80"/>
      <c r="J95" s="71">
        <f t="shared" si="5"/>
        <v>0</v>
      </c>
      <c r="L95" s="129" cm="1">
        <f t="array" ref="L95">_xlfn.IFS(B95=$P$4,450,B95=$P$5,300,B95=$P$6,200,B95=$P$7,150,B95=$P$8,100,B95=$P$9,75,B95=$P$10,40,B95=$P$11,30,B95="",0)</f>
        <v>0</v>
      </c>
      <c r="M95" s="129">
        <f t="shared" si="7"/>
        <v>0</v>
      </c>
      <c r="N95" s="129">
        <f t="shared" si="6"/>
        <v>0</v>
      </c>
    </row>
    <row r="96" spans="1:14" ht="37.5" customHeight="1">
      <c r="A96" s="78">
        <v>93</v>
      </c>
      <c r="B96" s="79"/>
      <c r="C96" s="80"/>
      <c r="D96" s="80"/>
      <c r="E96" s="80"/>
      <c r="F96" s="80"/>
      <c r="G96" s="81"/>
      <c r="H96" s="80"/>
      <c r="I96" s="80"/>
      <c r="J96" s="71">
        <f t="shared" si="5"/>
        <v>0</v>
      </c>
      <c r="L96" s="129" cm="1">
        <f t="array" ref="L96">_xlfn.IFS(B96=$P$4,450,B96=$P$5,300,B96=$P$6,200,B96=$P$7,150,B96=$P$8,100,B96=$P$9,75,B96=$P$10,40,B96=$P$11,30,B96="",0)</f>
        <v>0</v>
      </c>
      <c r="M96" s="129">
        <f t="shared" si="7"/>
        <v>0</v>
      </c>
      <c r="N96" s="129">
        <f t="shared" si="6"/>
        <v>0</v>
      </c>
    </row>
    <row r="97" spans="1:14" ht="37.5" customHeight="1">
      <c r="A97" s="78">
        <v>94</v>
      </c>
      <c r="B97" s="79"/>
      <c r="C97" s="80"/>
      <c r="D97" s="80"/>
      <c r="E97" s="80"/>
      <c r="F97" s="80"/>
      <c r="G97" s="81"/>
      <c r="H97" s="80"/>
      <c r="I97" s="80"/>
      <c r="J97" s="71">
        <f t="shared" si="5"/>
        <v>0</v>
      </c>
      <c r="L97" s="129" cm="1">
        <f t="array" ref="L97">_xlfn.IFS(B97=$P$4,450,B97=$P$5,300,B97=$P$6,200,B97=$P$7,150,B97=$P$8,100,B97=$P$9,75,B97=$P$10,40,B97=$P$11,30,B97="",0)</f>
        <v>0</v>
      </c>
      <c r="M97" s="129">
        <f t="shared" si="7"/>
        <v>0</v>
      </c>
      <c r="N97" s="129">
        <f t="shared" si="6"/>
        <v>0</v>
      </c>
    </row>
    <row r="98" spans="1:14" ht="37.5" customHeight="1">
      <c r="A98" s="78">
        <v>95</v>
      </c>
      <c r="B98" s="79"/>
      <c r="C98" s="80"/>
      <c r="D98" s="80"/>
      <c r="E98" s="80"/>
      <c r="F98" s="80"/>
      <c r="G98" s="81"/>
      <c r="H98" s="80"/>
      <c r="I98" s="80"/>
      <c r="J98" s="71">
        <f t="shared" si="5"/>
        <v>0</v>
      </c>
      <c r="L98" s="129" cm="1">
        <f t="array" ref="L98">_xlfn.IFS(B98=$P$4,450,B98=$P$5,300,B98=$P$6,200,B98=$P$7,150,B98=$P$8,100,B98=$P$9,75,B98=$P$10,40,B98=$P$11,30,B98="",0)</f>
        <v>0</v>
      </c>
      <c r="M98" s="129">
        <f t="shared" si="7"/>
        <v>0</v>
      </c>
      <c r="N98" s="129">
        <f t="shared" si="6"/>
        <v>0</v>
      </c>
    </row>
    <row r="99" spans="1:14" ht="37.5" customHeight="1">
      <c r="A99" s="78">
        <v>96</v>
      </c>
      <c r="B99" s="79"/>
      <c r="C99" s="80"/>
      <c r="D99" s="80"/>
      <c r="E99" s="80"/>
      <c r="F99" s="80"/>
      <c r="G99" s="81"/>
      <c r="H99" s="80"/>
      <c r="I99" s="80"/>
      <c r="J99" s="71">
        <f t="shared" si="5"/>
        <v>0</v>
      </c>
      <c r="L99" s="129" cm="1">
        <f t="array" ref="L99">_xlfn.IFS(B99=$P$4,450,B99=$P$5,300,B99=$P$6,200,B99=$P$7,150,B99=$P$8,100,B99=$P$9,75,B99=$P$10,40,B99=$P$11,30,B99="",0)</f>
        <v>0</v>
      </c>
      <c r="M99" s="129">
        <f t="shared" si="7"/>
        <v>0</v>
      </c>
      <c r="N99" s="129">
        <f t="shared" si="6"/>
        <v>0</v>
      </c>
    </row>
    <row r="100" spans="1:14" ht="37.5" customHeight="1">
      <c r="A100" s="78">
        <v>97</v>
      </c>
      <c r="B100" s="79"/>
      <c r="C100" s="80"/>
      <c r="D100" s="80"/>
      <c r="E100" s="80"/>
      <c r="F100" s="80"/>
      <c r="G100" s="81"/>
      <c r="H100" s="80"/>
      <c r="I100" s="80"/>
      <c r="J100" s="71">
        <f t="shared" si="5"/>
        <v>0</v>
      </c>
      <c r="L100" s="129" cm="1">
        <f t="array" ref="L100">_xlfn.IFS(B100=$P$4,450,B100=$P$5,300,B100=$P$6,200,B100=$P$7,150,B100=$P$8,100,B100=$P$9,75,B100=$P$10,40,B100=$P$11,30,B100="",0)</f>
        <v>0</v>
      </c>
      <c r="M100" s="129">
        <f t="shared" si="7"/>
        <v>0</v>
      </c>
      <c r="N100" s="129">
        <f t="shared" ref="N100:N123" si="8">IF(E100="Evet", M100+(M100*0.3), M100)</f>
        <v>0</v>
      </c>
    </row>
    <row r="101" spans="1:14" ht="37.5" customHeight="1">
      <c r="A101" s="78">
        <v>98</v>
      </c>
      <c r="B101" s="79"/>
      <c r="C101" s="80"/>
      <c r="D101" s="80"/>
      <c r="E101" s="80"/>
      <c r="F101" s="80"/>
      <c r="G101" s="81"/>
      <c r="H101" s="80"/>
      <c r="I101" s="80"/>
      <c r="J101" s="71">
        <f t="shared" si="5"/>
        <v>0</v>
      </c>
      <c r="L101" s="129" cm="1">
        <f t="array" ref="L101">_xlfn.IFS(B101=$P$4,450,B101=$P$5,300,B101=$P$6,200,B101=$P$7,150,B101=$P$8,100,B101=$P$9,75,B101=$P$10,40,B101=$P$11,30,B101="",0)</f>
        <v>0</v>
      </c>
      <c r="M101" s="129">
        <f t="shared" si="7"/>
        <v>0</v>
      </c>
      <c r="N101" s="129">
        <f t="shared" si="8"/>
        <v>0</v>
      </c>
    </row>
    <row r="102" spans="1:14" ht="37.5" customHeight="1">
      <c r="A102" s="78">
        <v>99</v>
      </c>
      <c r="B102" s="79"/>
      <c r="C102" s="80"/>
      <c r="D102" s="80"/>
      <c r="E102" s="80"/>
      <c r="F102" s="80"/>
      <c r="G102" s="81"/>
      <c r="H102" s="80"/>
      <c r="I102" s="80"/>
      <c r="J102" s="71">
        <f t="shared" si="5"/>
        <v>0</v>
      </c>
      <c r="L102" s="129" cm="1">
        <f t="array" ref="L102">_xlfn.IFS(B102=$P$4,450,B102=$P$5,300,B102=$P$6,200,B102=$P$7,150,B102=$P$8,100,B102=$P$9,75,B102=$P$10,40,B102=$P$11,30,B102="",0)</f>
        <v>0</v>
      </c>
      <c r="M102" s="129">
        <f t="shared" si="7"/>
        <v>0</v>
      </c>
      <c r="N102" s="129">
        <f t="shared" si="8"/>
        <v>0</v>
      </c>
    </row>
    <row r="103" spans="1:14" ht="37.5" customHeight="1">
      <c r="A103" s="78">
        <v>100</v>
      </c>
      <c r="B103" s="79"/>
      <c r="C103" s="80"/>
      <c r="D103" s="80"/>
      <c r="E103" s="80"/>
      <c r="F103" s="80"/>
      <c r="G103" s="81"/>
      <c r="H103" s="80"/>
      <c r="I103" s="80"/>
      <c r="J103" s="71">
        <f t="shared" si="5"/>
        <v>0</v>
      </c>
      <c r="L103" s="129" cm="1">
        <f t="array" ref="L103">_xlfn.IFS(B103=$P$4,450,B103=$P$5,300,B103=$P$6,200,B103=$P$7,150,B103=$P$8,100,B103=$P$9,75,B103=$P$10,40,B103=$P$11,30,B103="",0)</f>
        <v>0</v>
      </c>
      <c r="M103" s="129">
        <f t="shared" si="7"/>
        <v>0</v>
      </c>
      <c r="N103" s="129">
        <f t="shared" si="8"/>
        <v>0</v>
      </c>
    </row>
    <row r="104" spans="1:14" ht="37.5" customHeight="1">
      <c r="A104" s="78">
        <v>101</v>
      </c>
      <c r="B104" s="79"/>
      <c r="C104" s="80"/>
      <c r="D104" s="80"/>
      <c r="E104" s="80"/>
      <c r="F104" s="80"/>
      <c r="G104" s="81"/>
      <c r="H104" s="80"/>
      <c r="I104" s="80"/>
      <c r="J104" s="71">
        <f t="shared" si="5"/>
        <v>0</v>
      </c>
      <c r="L104" s="129" cm="1">
        <f t="array" ref="L104">_xlfn.IFS(B104=$P$4,450,B104=$P$5,300,B104=$P$6,200,B104=$P$7,150,B104=$P$8,100,B104=$P$9,75,B104=$P$10,40,B104=$P$11,30,B104="",0)</f>
        <v>0</v>
      </c>
      <c r="M104" s="129">
        <f t="shared" si="7"/>
        <v>0</v>
      </c>
      <c r="N104" s="129">
        <f t="shared" si="8"/>
        <v>0</v>
      </c>
    </row>
    <row r="105" spans="1:14" ht="37.5" customHeight="1">
      <c r="A105" s="78">
        <v>102</v>
      </c>
      <c r="B105" s="79"/>
      <c r="C105" s="80"/>
      <c r="D105" s="80"/>
      <c r="E105" s="80"/>
      <c r="F105" s="80"/>
      <c r="G105" s="81"/>
      <c r="H105" s="80"/>
      <c r="I105" s="80"/>
      <c r="J105" s="71">
        <f t="shared" si="5"/>
        <v>0</v>
      </c>
      <c r="L105" s="129" cm="1">
        <f t="array" ref="L105">_xlfn.IFS(B105=$P$4,450,B105=$P$5,300,B105=$P$6,200,B105=$P$7,150,B105=$P$8,100,B105=$P$9,75,B105=$P$10,40,B105=$P$11,30,B105="",0)</f>
        <v>0</v>
      </c>
      <c r="M105" s="129">
        <f t="shared" si="7"/>
        <v>0</v>
      </c>
      <c r="N105" s="129">
        <f t="shared" si="8"/>
        <v>0</v>
      </c>
    </row>
    <row r="106" spans="1:14" ht="37.5" customHeight="1">
      <c r="A106" s="78">
        <v>103</v>
      </c>
      <c r="B106" s="79"/>
      <c r="C106" s="80"/>
      <c r="D106" s="80"/>
      <c r="E106" s="80"/>
      <c r="F106" s="80"/>
      <c r="G106" s="81"/>
      <c r="H106" s="80"/>
      <c r="I106" s="80"/>
      <c r="J106" s="71">
        <f t="shared" si="5"/>
        <v>0</v>
      </c>
      <c r="L106" s="129" cm="1">
        <f t="array" ref="L106">_xlfn.IFS(B106=$P$4,450,B106=$P$5,300,B106=$P$6,200,B106=$P$7,150,B106=$P$8,100,B106=$P$9,75,B106=$P$10,40,B106=$P$11,30,B106="",0)</f>
        <v>0</v>
      </c>
      <c r="M106" s="129">
        <f t="shared" si="7"/>
        <v>0</v>
      </c>
      <c r="N106" s="129">
        <f t="shared" si="8"/>
        <v>0</v>
      </c>
    </row>
    <row r="107" spans="1:14" ht="37.5" customHeight="1">
      <c r="A107" s="78">
        <v>104</v>
      </c>
      <c r="B107" s="79"/>
      <c r="C107" s="80"/>
      <c r="D107" s="80"/>
      <c r="E107" s="80"/>
      <c r="F107" s="80"/>
      <c r="G107" s="81"/>
      <c r="H107" s="80"/>
      <c r="I107" s="80"/>
      <c r="J107" s="71">
        <f t="shared" si="5"/>
        <v>0</v>
      </c>
      <c r="L107" s="129" cm="1">
        <f t="array" ref="L107">_xlfn.IFS(B107=$P$4,450,B107=$P$5,300,B107=$P$6,200,B107=$P$7,150,B107=$P$8,100,B107=$P$9,75,B107=$P$10,40,B107=$P$11,30,B107="",0)</f>
        <v>0</v>
      </c>
      <c r="M107" s="129">
        <f t="shared" si="7"/>
        <v>0</v>
      </c>
      <c r="N107" s="129">
        <f t="shared" si="8"/>
        <v>0</v>
      </c>
    </row>
    <row r="108" spans="1:14" ht="37.5" customHeight="1">
      <c r="A108" s="78">
        <v>105</v>
      </c>
      <c r="B108" s="79"/>
      <c r="C108" s="80"/>
      <c r="D108" s="80"/>
      <c r="E108" s="80"/>
      <c r="F108" s="80"/>
      <c r="G108" s="81"/>
      <c r="H108" s="80"/>
      <c r="I108" s="80"/>
      <c r="J108" s="71">
        <f t="shared" si="5"/>
        <v>0</v>
      </c>
      <c r="L108" s="129" cm="1">
        <f t="array" ref="L108">_xlfn.IFS(B108=$P$4,450,B108=$P$5,300,B108=$P$6,200,B108=$P$7,150,B108=$P$8,100,B108=$P$9,75,B108=$P$10,40,B108=$P$11,30,B108="",0)</f>
        <v>0</v>
      </c>
      <c r="M108" s="129">
        <f t="shared" si="7"/>
        <v>0</v>
      </c>
      <c r="N108" s="129">
        <f t="shared" si="8"/>
        <v>0</v>
      </c>
    </row>
    <row r="109" spans="1:14" ht="37.5" customHeight="1">
      <c r="A109" s="78">
        <v>106</v>
      </c>
      <c r="B109" s="79"/>
      <c r="C109" s="80"/>
      <c r="D109" s="80"/>
      <c r="E109" s="80"/>
      <c r="F109" s="80"/>
      <c r="G109" s="81"/>
      <c r="H109" s="80"/>
      <c r="I109" s="80"/>
      <c r="J109" s="71">
        <f t="shared" si="5"/>
        <v>0</v>
      </c>
      <c r="L109" s="129" cm="1">
        <f t="array" ref="L109">_xlfn.IFS(B109=$P$4,450,B109=$P$5,300,B109=$P$6,200,B109=$P$7,150,B109=$P$8,100,B109=$P$9,75,B109=$P$10,40,B109=$P$11,30,B109="",0)</f>
        <v>0</v>
      </c>
      <c r="M109" s="129">
        <f t="shared" si="7"/>
        <v>0</v>
      </c>
      <c r="N109" s="129">
        <f t="shared" si="8"/>
        <v>0</v>
      </c>
    </row>
    <row r="110" spans="1:14" ht="37.5" customHeight="1">
      <c r="A110" s="78">
        <v>107</v>
      </c>
      <c r="B110" s="79"/>
      <c r="C110" s="80"/>
      <c r="D110" s="80"/>
      <c r="E110" s="80"/>
      <c r="F110" s="80"/>
      <c r="G110" s="81"/>
      <c r="H110" s="80"/>
      <c r="I110" s="80"/>
      <c r="J110" s="71">
        <f t="shared" si="5"/>
        <v>0</v>
      </c>
      <c r="L110" s="129" cm="1">
        <f t="array" ref="L110">_xlfn.IFS(B110=$P$4,450,B110=$P$5,300,B110=$P$6,200,B110=$P$7,150,B110=$P$8,100,B110=$P$9,75,B110=$P$10,40,B110=$P$11,30,B110="",0)</f>
        <v>0</v>
      </c>
      <c r="M110" s="129">
        <f t="shared" si="7"/>
        <v>0</v>
      </c>
      <c r="N110" s="129">
        <f t="shared" si="8"/>
        <v>0</v>
      </c>
    </row>
    <row r="111" spans="1:14" ht="37.5" customHeight="1">
      <c r="A111" s="78">
        <v>108</v>
      </c>
      <c r="B111" s="79"/>
      <c r="C111" s="80"/>
      <c r="D111" s="80"/>
      <c r="E111" s="80"/>
      <c r="F111" s="80"/>
      <c r="G111" s="81"/>
      <c r="H111" s="80"/>
      <c r="I111" s="80"/>
      <c r="J111" s="71">
        <f t="shared" si="5"/>
        <v>0</v>
      </c>
      <c r="L111" s="129" cm="1">
        <f t="array" ref="L111">_xlfn.IFS(B111=$P$4,450,B111=$P$5,300,B111=$P$6,200,B111=$P$7,150,B111=$P$8,100,B111=$P$9,75,B111=$P$10,40,B111=$P$11,30,B111="",0)</f>
        <v>0</v>
      </c>
      <c r="M111" s="129">
        <f t="shared" si="7"/>
        <v>0</v>
      </c>
      <c r="N111" s="129">
        <f t="shared" si="8"/>
        <v>0</v>
      </c>
    </row>
    <row r="112" spans="1:14" ht="37.5" customHeight="1">
      <c r="A112" s="78">
        <v>109</v>
      </c>
      <c r="B112" s="79"/>
      <c r="C112" s="80"/>
      <c r="D112" s="80"/>
      <c r="E112" s="80"/>
      <c r="F112" s="80"/>
      <c r="G112" s="81"/>
      <c r="H112" s="80"/>
      <c r="I112" s="80"/>
      <c r="J112" s="71">
        <f t="shared" si="5"/>
        <v>0</v>
      </c>
      <c r="L112" s="129" cm="1">
        <f t="array" ref="L112">_xlfn.IFS(B112=$P$4,450,B112=$P$5,300,B112=$P$6,200,B112=$P$7,150,B112=$P$8,100,B112=$P$9,75,B112=$P$10,40,B112=$P$11,30,B112="",0)</f>
        <v>0</v>
      </c>
      <c r="M112" s="129">
        <f t="shared" si="7"/>
        <v>0</v>
      </c>
      <c r="N112" s="129">
        <f t="shared" si="8"/>
        <v>0</v>
      </c>
    </row>
    <row r="113" spans="1:14" ht="37.5" customHeight="1">
      <c r="A113" s="78">
        <v>110</v>
      </c>
      <c r="B113" s="79"/>
      <c r="C113" s="80"/>
      <c r="D113" s="80"/>
      <c r="E113" s="80"/>
      <c r="F113" s="80"/>
      <c r="G113" s="81"/>
      <c r="H113" s="80"/>
      <c r="I113" s="80"/>
      <c r="J113" s="71">
        <f t="shared" si="5"/>
        <v>0</v>
      </c>
      <c r="L113" s="129" cm="1">
        <f t="array" ref="L113">_xlfn.IFS(B113=$P$4,450,B113=$P$5,300,B113=$P$6,200,B113=$P$7,150,B113=$P$8,100,B113=$P$9,75,B113=$P$10,40,B113=$P$11,30,B113="",0)</f>
        <v>0</v>
      </c>
      <c r="M113" s="129">
        <f t="shared" si="7"/>
        <v>0</v>
      </c>
      <c r="N113" s="129">
        <f t="shared" si="8"/>
        <v>0</v>
      </c>
    </row>
    <row r="114" spans="1:14" ht="37.5" customHeight="1">
      <c r="A114" s="78">
        <v>111</v>
      </c>
      <c r="B114" s="79"/>
      <c r="C114" s="80"/>
      <c r="D114" s="80"/>
      <c r="E114" s="80"/>
      <c r="F114" s="80"/>
      <c r="G114" s="81"/>
      <c r="H114" s="80"/>
      <c r="I114" s="80"/>
      <c r="J114" s="71">
        <f t="shared" si="5"/>
        <v>0</v>
      </c>
      <c r="L114" s="129" cm="1">
        <f t="array" ref="L114">_xlfn.IFS(B114=$P$4,450,B114=$P$5,300,B114=$P$6,200,B114=$P$7,150,B114=$P$8,100,B114=$P$9,75,B114=$P$10,40,B114=$P$11,30,B114="",0)</f>
        <v>0</v>
      </c>
      <c r="M114" s="129">
        <f t="shared" si="7"/>
        <v>0</v>
      </c>
      <c r="N114" s="129">
        <f t="shared" si="8"/>
        <v>0</v>
      </c>
    </row>
    <row r="115" spans="1:14" ht="37.5" customHeight="1">
      <c r="A115" s="78">
        <v>112</v>
      </c>
      <c r="B115" s="79"/>
      <c r="C115" s="80"/>
      <c r="D115" s="80"/>
      <c r="E115" s="80"/>
      <c r="F115" s="80"/>
      <c r="G115" s="81"/>
      <c r="H115" s="80"/>
      <c r="I115" s="80"/>
      <c r="J115" s="71">
        <f t="shared" si="5"/>
        <v>0</v>
      </c>
      <c r="L115" s="129" cm="1">
        <f t="array" ref="L115">_xlfn.IFS(B115=$P$4,450,B115=$P$5,300,B115=$P$6,200,B115=$P$7,150,B115=$P$8,100,B115=$P$9,75,B115=$P$10,40,B115=$P$11,30,B115="",0)</f>
        <v>0</v>
      </c>
      <c r="M115" s="129">
        <f t="shared" si="7"/>
        <v>0</v>
      </c>
      <c r="N115" s="129">
        <f t="shared" si="8"/>
        <v>0</v>
      </c>
    </row>
    <row r="116" spans="1:14" ht="37.5" customHeight="1">
      <c r="A116" s="78">
        <v>113</v>
      </c>
      <c r="B116" s="79"/>
      <c r="C116" s="80"/>
      <c r="D116" s="80"/>
      <c r="E116" s="80"/>
      <c r="F116" s="80"/>
      <c r="G116" s="81"/>
      <c r="H116" s="80"/>
      <c r="I116" s="80"/>
      <c r="J116" s="71">
        <f t="shared" si="5"/>
        <v>0</v>
      </c>
      <c r="L116" s="129" cm="1">
        <f t="array" ref="L116">_xlfn.IFS(B116=$P$4,450,B116=$P$5,300,B116=$P$6,200,B116=$P$7,150,B116=$P$8,100,B116=$P$9,75,B116=$P$10,40,B116=$P$11,30,B116="",0)</f>
        <v>0</v>
      </c>
      <c r="M116" s="129">
        <f t="shared" si="7"/>
        <v>0</v>
      </c>
      <c r="N116" s="129">
        <f t="shared" si="8"/>
        <v>0</v>
      </c>
    </row>
    <row r="117" spans="1:14" ht="37.5" customHeight="1">
      <c r="A117" s="78">
        <v>114</v>
      </c>
      <c r="B117" s="79"/>
      <c r="C117" s="80"/>
      <c r="D117" s="80"/>
      <c r="E117" s="80"/>
      <c r="F117" s="80"/>
      <c r="G117" s="81"/>
      <c r="H117" s="80"/>
      <c r="I117" s="80"/>
      <c r="J117" s="71">
        <f t="shared" si="5"/>
        <v>0</v>
      </c>
      <c r="L117" s="129" cm="1">
        <f t="array" ref="L117">_xlfn.IFS(B117=$P$4,450,B117=$P$5,300,B117=$P$6,200,B117=$P$7,150,B117=$P$8,100,B117=$P$9,75,B117=$P$10,40,B117=$P$11,30,B117="",0)</f>
        <v>0</v>
      </c>
      <c r="M117" s="129">
        <f t="shared" si="7"/>
        <v>0</v>
      </c>
      <c r="N117" s="129">
        <f t="shared" si="8"/>
        <v>0</v>
      </c>
    </row>
    <row r="118" spans="1:14" ht="37.5" customHeight="1">
      <c r="A118" s="78">
        <v>115</v>
      </c>
      <c r="B118" s="79"/>
      <c r="C118" s="80"/>
      <c r="D118" s="80"/>
      <c r="E118" s="80"/>
      <c r="F118" s="80"/>
      <c r="G118" s="81"/>
      <c r="H118" s="80"/>
      <c r="I118" s="80"/>
      <c r="J118" s="71">
        <f t="shared" si="5"/>
        <v>0</v>
      </c>
      <c r="L118" s="129" cm="1">
        <f t="array" ref="L118">_xlfn.IFS(B118=$P$4,450,B118=$P$5,300,B118=$P$6,200,B118=$P$7,150,B118=$P$8,100,B118=$P$9,75,B118=$P$10,40,B118=$P$11,30,B118="",0)</f>
        <v>0</v>
      </c>
      <c r="M118" s="129">
        <f t="shared" si="7"/>
        <v>0</v>
      </c>
      <c r="N118" s="129">
        <f t="shared" si="8"/>
        <v>0</v>
      </c>
    </row>
    <row r="119" spans="1:14" ht="37.5" customHeight="1">
      <c r="A119" s="78">
        <v>116</v>
      </c>
      <c r="B119" s="79"/>
      <c r="C119" s="80"/>
      <c r="D119" s="80"/>
      <c r="E119" s="80"/>
      <c r="F119" s="80"/>
      <c r="G119" s="81"/>
      <c r="H119" s="80"/>
      <c r="I119" s="80"/>
      <c r="J119" s="71">
        <f t="shared" si="5"/>
        <v>0</v>
      </c>
      <c r="L119" s="129" cm="1">
        <f t="array" ref="L119">_xlfn.IFS(B119=$P$4,450,B119=$P$5,300,B119=$P$6,200,B119=$P$7,150,B119=$P$8,100,B119=$P$9,75,B119=$P$10,40,B119=$P$11,30,B119="",0)</f>
        <v>0</v>
      </c>
      <c r="M119" s="129">
        <f t="shared" si="7"/>
        <v>0</v>
      </c>
      <c r="N119" s="129">
        <f t="shared" si="8"/>
        <v>0</v>
      </c>
    </row>
    <row r="120" spans="1:14" ht="37.5" customHeight="1">
      <c r="A120" s="78">
        <v>117</v>
      </c>
      <c r="B120" s="79"/>
      <c r="C120" s="80"/>
      <c r="D120" s="80"/>
      <c r="E120" s="80"/>
      <c r="F120" s="80"/>
      <c r="G120" s="81"/>
      <c r="H120" s="80"/>
      <c r="I120" s="80"/>
      <c r="J120" s="71">
        <f t="shared" si="5"/>
        <v>0</v>
      </c>
      <c r="L120" s="129" cm="1">
        <f t="array" ref="L120">_xlfn.IFS(B120=$P$4,450,B120=$P$5,300,B120=$P$6,200,B120=$P$7,150,B120=$P$8,100,B120=$P$9,75,B120=$P$10,40,B120=$P$11,30,B120="",0)</f>
        <v>0</v>
      </c>
      <c r="M120" s="129">
        <f t="shared" si="7"/>
        <v>0</v>
      </c>
      <c r="N120" s="129">
        <f t="shared" si="8"/>
        <v>0</v>
      </c>
    </row>
    <row r="121" spans="1:14" ht="37.5" customHeight="1">
      <c r="A121" s="78">
        <v>118</v>
      </c>
      <c r="B121" s="79"/>
      <c r="C121" s="80"/>
      <c r="D121" s="80"/>
      <c r="E121" s="80"/>
      <c r="F121" s="80"/>
      <c r="G121" s="81"/>
      <c r="H121" s="80"/>
      <c r="I121" s="80"/>
      <c r="J121" s="71">
        <f t="shared" si="5"/>
        <v>0</v>
      </c>
      <c r="L121" s="129" cm="1">
        <f t="array" ref="L121">_xlfn.IFS(B121=$P$4,450,B121=$P$5,300,B121=$P$6,200,B121=$P$7,150,B121=$P$8,100,B121=$P$9,75,B121=$P$10,40,B121=$P$11,30,B121="",0)</f>
        <v>0</v>
      </c>
      <c r="M121" s="129">
        <f t="shared" si="7"/>
        <v>0</v>
      </c>
      <c r="N121" s="129">
        <f t="shared" si="8"/>
        <v>0</v>
      </c>
    </row>
    <row r="122" spans="1:14" ht="37.5" customHeight="1">
      <c r="A122" s="78">
        <v>119</v>
      </c>
      <c r="B122" s="79"/>
      <c r="C122" s="80"/>
      <c r="D122" s="80"/>
      <c r="E122" s="80"/>
      <c r="F122" s="80"/>
      <c r="G122" s="81"/>
      <c r="H122" s="80"/>
      <c r="I122" s="80"/>
      <c r="J122" s="71">
        <f t="shared" si="5"/>
        <v>0</v>
      </c>
      <c r="L122" s="129" cm="1">
        <f t="array" ref="L122">_xlfn.IFS(B122=$P$4,450,B122=$P$5,300,B122=$P$6,200,B122=$P$7,150,B122=$P$8,100,B122=$P$9,75,B122=$P$10,40,B122=$P$11,30,B122="",0)</f>
        <v>0</v>
      </c>
      <c r="M122" s="129">
        <f t="shared" si="7"/>
        <v>0</v>
      </c>
      <c r="N122" s="129">
        <f t="shared" si="8"/>
        <v>0</v>
      </c>
    </row>
    <row r="123" spans="1:14" ht="37.5" customHeight="1">
      <c r="A123" s="78">
        <v>120</v>
      </c>
      <c r="B123" s="79"/>
      <c r="C123" s="80"/>
      <c r="D123" s="80"/>
      <c r="E123" s="80"/>
      <c r="F123" s="80"/>
      <c r="G123" s="81"/>
      <c r="H123" s="80"/>
      <c r="I123" s="80"/>
      <c r="J123" s="71">
        <f t="shared" si="5"/>
        <v>0</v>
      </c>
      <c r="L123" s="129" cm="1">
        <f t="array" ref="L123">_xlfn.IFS(B123=$P$4,450,B123=$P$5,300,B123=$P$6,200,B123=$P$7,150,B123=$P$8,100,B123=$P$9,75,B123=$P$10,40,B123=$P$11,30,B123="",0)</f>
        <v>0</v>
      </c>
      <c r="M123" s="129">
        <f t="shared" si="7"/>
        <v>0</v>
      </c>
      <c r="N123" s="129">
        <f t="shared" si="8"/>
        <v>0</v>
      </c>
    </row>
  </sheetData>
  <sheetProtection algorithmName="SHA-512" hashValue="R38eF5ARp6J3WGg1x93F5Dn+eXVkOKiYOA4G8auLtWmSy41hcAWWtgHqZwQk+x1j1YMV5w25adDvBNiv73BDYA==" saltValue="Y7Ybxy1nhtVUgqy8IweeGA==" spinCount="100000" sheet="1" objects="1" scenarios="1"/>
  <mergeCells count="1">
    <mergeCell ref="A1:I1"/>
  </mergeCells>
  <dataValidations count="5">
    <dataValidation type="list" allowBlank="1" showInputMessage="1" showErrorMessage="1" sqref="F4:F123" xr:uid="{0A98584A-188A-4631-9C97-6067272468C3}">
      <formula1>$P$25:$P$27</formula1>
    </dataValidation>
    <dataValidation type="list" allowBlank="1" showInputMessage="1" showErrorMessage="1" sqref="D4:D123" xr:uid="{86B25EEF-9507-4626-963D-4F8DA607FCFA}">
      <formula1>$P$22:$P$23</formula1>
    </dataValidation>
    <dataValidation type="list" allowBlank="1" showInputMessage="1" showErrorMessage="1" sqref="C4:C123" xr:uid="{C676B2EB-CD51-44F2-8833-4157A4675F4E}">
      <formula1>$P$17:$P$20</formula1>
    </dataValidation>
    <dataValidation type="list" allowBlank="1" showInputMessage="1" showErrorMessage="1" sqref="E4:E123" xr:uid="{0781CAE5-FF59-4DBC-A6EF-42BA90F48424}">
      <formula1>$P$14:$P$15</formula1>
    </dataValidation>
    <dataValidation type="list" allowBlank="1" showInputMessage="1" showErrorMessage="1" sqref="B4:B123" xr:uid="{69C0A16E-701A-4FD2-80B1-A63B81B70DC3}">
      <formula1>$P$4:$P$11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4E51-CBD0-420F-92EA-B3F46626BB06}">
  <dimension ref="A1:R103"/>
  <sheetViews>
    <sheetView workbookViewId="0">
      <selection activeCell="E8" sqref="E8"/>
    </sheetView>
  </sheetViews>
  <sheetFormatPr defaultColWidth="12.25" defaultRowHeight="15.75"/>
  <cols>
    <col min="1" max="1" width="10.25" style="72" customWidth="1"/>
    <col min="2" max="2" width="26.25" style="72" customWidth="1"/>
    <col min="3" max="4" width="14.25" style="72" customWidth="1"/>
    <col min="5" max="5" width="89.125" style="84" customWidth="1"/>
    <col min="6" max="6" width="24.375" style="77" customWidth="1"/>
    <col min="7" max="7" width="12.25" style="133"/>
    <col min="8" max="8" width="20.375" style="83" customWidth="1"/>
    <col min="9" max="9" width="17.375" style="83" customWidth="1"/>
    <col min="10" max="11" width="27.125" style="85" customWidth="1"/>
    <col min="12" max="12" width="77.875" style="83" bestFit="1" customWidth="1"/>
    <col min="13" max="13" width="27.125" style="85" customWidth="1"/>
    <col min="14" max="14" width="12.25" style="85"/>
    <col min="15" max="15" width="12.25" style="93"/>
    <col min="16" max="17" width="12.25" style="85"/>
    <col min="18" max="16384" width="12.25" style="84"/>
  </cols>
  <sheetData>
    <row r="1" spans="1:18" ht="45" customHeight="1" thickBot="1">
      <c r="A1" s="180" t="s">
        <v>73</v>
      </c>
      <c r="B1" s="181"/>
      <c r="C1" s="181"/>
      <c r="D1" s="181"/>
      <c r="E1" s="181"/>
      <c r="F1" s="71" t="s">
        <v>74</v>
      </c>
      <c r="O1" s="123"/>
    </row>
    <row r="2" spans="1:18" ht="70.349999999999994" customHeight="1">
      <c r="A2" s="182" t="s">
        <v>75</v>
      </c>
      <c r="B2" s="183"/>
      <c r="C2" s="183"/>
      <c r="D2" s="183"/>
      <c r="E2" s="183"/>
      <c r="F2" s="73">
        <f>SUM(F4:F101)</f>
        <v>0</v>
      </c>
      <c r="O2" s="123"/>
    </row>
    <row r="3" spans="1:18" s="77" customFormat="1" ht="34.35" customHeight="1">
      <c r="A3" s="74" t="s">
        <v>51</v>
      </c>
      <c r="B3" s="75" t="s">
        <v>52</v>
      </c>
      <c r="C3" s="75" t="s">
        <v>53</v>
      </c>
      <c r="D3" s="75" t="s">
        <v>57</v>
      </c>
      <c r="E3" s="75" t="s">
        <v>58</v>
      </c>
      <c r="F3" s="71" t="s">
        <v>25</v>
      </c>
      <c r="G3" s="76"/>
      <c r="H3" s="76" t="s">
        <v>76</v>
      </c>
      <c r="I3" s="76" t="s">
        <v>77</v>
      </c>
      <c r="J3" s="76"/>
      <c r="K3" s="30" t="s">
        <v>22</v>
      </c>
      <c r="L3" s="30" t="s">
        <v>78</v>
      </c>
      <c r="M3" s="30"/>
      <c r="N3" s="30"/>
      <c r="O3" s="124"/>
      <c r="P3" s="30"/>
      <c r="Q3" s="30"/>
      <c r="R3" s="33"/>
    </row>
    <row r="4" spans="1:18" ht="37.5" customHeight="1">
      <c r="A4" s="78">
        <v>1</v>
      </c>
      <c r="B4" s="86"/>
      <c r="C4" s="86"/>
      <c r="D4" s="87"/>
      <c r="E4" s="88"/>
      <c r="F4" s="71" t="str">
        <f>I4</f>
        <v/>
      </c>
      <c r="H4" s="83" cm="1">
        <f t="array" ref="H4">_xlfn.IFS(B4="Scopus, WoS kitap yazarlığı",200,B4="Scopus, WoS kitap bölüm yazarlığı",150,B4="Uluslararası kitap yazarlığı",120,B4="Uluslararası kitap editörlüğü, bölüm yazarlığı",100,B4="Ulusal kitap yazarlığı",80,B4="Ulusal kitap editörlüğü, bölüm yazarlığı",30,B4="Çeviri kitap editörlüğü, kitap bölümü çevirisi, tam kitap çevirisi",20,B4="",0)</f>
        <v>0</v>
      </c>
      <c r="I4" s="83" t="str">
        <f>IF(OR(H4="", C4="", C4=0), "", H4/C4)</f>
        <v/>
      </c>
      <c r="K4" s="30" t="s">
        <v>23</v>
      </c>
      <c r="L4" s="30" t="s">
        <v>79</v>
      </c>
      <c r="M4" s="30"/>
      <c r="N4" s="30"/>
      <c r="O4" s="124"/>
      <c r="P4" s="30"/>
      <c r="Q4" s="30"/>
      <c r="R4" s="33"/>
    </row>
    <row r="5" spans="1:18" ht="37.5" customHeight="1">
      <c r="A5" s="78">
        <v>2</v>
      </c>
      <c r="B5" s="86"/>
      <c r="C5" s="86"/>
      <c r="D5" s="87"/>
      <c r="E5" s="88"/>
      <c r="F5" s="71" t="str">
        <f t="shared" ref="F5:F68" si="0">I5</f>
        <v/>
      </c>
      <c r="H5" s="83" cm="1">
        <f t="array" ref="H5">_xlfn.IFS(B5="Scopus, WoS kitap yazarlığı",200,B5="Scopus, WoS kitap bölüm yazarlığı",150,B5="Uluslararası kitap yazarlığı",120,B5="Uluslararası kitap editörlüğü, bölüm yazarlığı",100,B5="Ulusal kitap yazarlığı",80,B5="Ulusal kitap editörlüğü, bölüm yazarlığı",30,B5="Çeviri kitap editörlüğü, kitap bölümü çevirisi, tam kitap çevirisi",20,B5="",0)</f>
        <v>0</v>
      </c>
      <c r="I5" s="83" t="str">
        <f t="shared" ref="I5:I68" si="1">IF(OR(H5="", C5="", C5=0), "", H5/C5)</f>
        <v/>
      </c>
      <c r="K5" s="30" t="s">
        <v>80</v>
      </c>
      <c r="L5" s="30" t="s">
        <v>81</v>
      </c>
      <c r="M5" s="30"/>
      <c r="N5" s="30"/>
      <c r="O5" s="123"/>
      <c r="P5" s="30"/>
      <c r="Q5" s="30"/>
      <c r="R5" s="33"/>
    </row>
    <row r="6" spans="1:18" ht="37.5" customHeight="1">
      <c r="A6" s="78">
        <v>3</v>
      </c>
      <c r="B6" s="86"/>
      <c r="C6" s="86"/>
      <c r="D6" s="87"/>
      <c r="E6" s="88"/>
      <c r="F6" s="71" t="str">
        <f t="shared" si="0"/>
        <v/>
      </c>
      <c r="H6" s="83" cm="1">
        <f t="array" ref="H6">_xlfn.IFS(B6="Scopus, WoS kitap yazarlığı",200,B6="Scopus, WoS kitap bölüm yazarlığı",150,B6="Uluslararası kitap yazarlığı",120,B6="Uluslararası kitap editörlüğü, bölüm yazarlığı",100,B6="Ulusal kitap yazarlığı",80,B6="Ulusal kitap editörlüğü, bölüm yazarlığı",30,B6="Çeviri kitap editörlüğü, kitap bölümü çevirisi, tam kitap çevirisi",20,B6="",0)</f>
        <v>0</v>
      </c>
      <c r="I6" s="83" t="str">
        <f t="shared" si="1"/>
        <v/>
      </c>
      <c r="K6" s="30"/>
      <c r="L6" s="89"/>
      <c r="M6" s="30"/>
      <c r="N6" s="30"/>
      <c r="O6" s="123"/>
      <c r="P6" s="30"/>
      <c r="Q6" s="30"/>
      <c r="R6" s="33"/>
    </row>
    <row r="7" spans="1:18" ht="37.5" customHeight="1">
      <c r="A7" s="78">
        <v>4</v>
      </c>
      <c r="B7" s="86"/>
      <c r="C7" s="86"/>
      <c r="D7" s="87"/>
      <c r="E7" s="88"/>
      <c r="F7" s="71" t="str">
        <f t="shared" si="0"/>
        <v/>
      </c>
      <c r="H7" s="83" cm="1">
        <f t="array" ref="H7">_xlfn.IFS(B7="Scopus, WoS kitap yazarlığı",200,B7="Scopus, WoS kitap bölüm yazarlığı",150,B7="Uluslararası kitap yazarlığı",120,B7="Uluslararası kitap editörlüğü, bölüm yazarlığı",100,B7="Ulusal kitap yazarlığı",80,B7="Ulusal kitap editörlüğü, bölüm yazarlığı",30,B7="Çeviri kitap editörlüğü, kitap bölümü çevirisi, tam kitap çevirisi",20,B7="",0)</f>
        <v>0</v>
      </c>
      <c r="I7" s="83" t="str">
        <f t="shared" si="1"/>
        <v/>
      </c>
      <c r="K7" s="30" t="s">
        <v>82</v>
      </c>
      <c r="L7" s="89" t="s">
        <v>83</v>
      </c>
      <c r="M7" s="30" t="s">
        <v>61</v>
      </c>
      <c r="N7" s="30"/>
      <c r="O7" s="123"/>
      <c r="P7" s="30"/>
      <c r="Q7" s="30"/>
      <c r="R7" s="33"/>
    </row>
    <row r="8" spans="1:18" ht="37.5" customHeight="1">
      <c r="A8" s="78">
        <v>5</v>
      </c>
      <c r="B8" s="86"/>
      <c r="C8" s="86"/>
      <c r="D8" s="87"/>
      <c r="E8" s="88"/>
      <c r="F8" s="71" t="str">
        <f t="shared" si="0"/>
        <v/>
      </c>
      <c r="H8" s="83" cm="1">
        <f t="array" ref="H8">_xlfn.IFS(B8="Scopus, WoS kitap yazarlığı",200,B8="Scopus, WoS kitap bölüm yazarlığı",150,B8="Uluslararası kitap yazarlığı",120,B8="Uluslararası kitap editörlüğü, bölüm yazarlığı",100,B8="Ulusal kitap yazarlığı",80,B8="Ulusal kitap editörlüğü, bölüm yazarlığı",30,B8="Çeviri kitap editörlüğü, kitap bölümü çevirisi, tam kitap çevirisi",20,B8="",0)</f>
        <v>0</v>
      </c>
      <c r="I8" s="83" t="str">
        <f t="shared" si="1"/>
        <v/>
      </c>
      <c r="K8" s="50" t="s">
        <v>84</v>
      </c>
      <c r="L8" s="89" t="s">
        <v>85</v>
      </c>
      <c r="M8" s="89" t="s">
        <v>65</v>
      </c>
      <c r="N8" s="89"/>
      <c r="O8" s="125"/>
      <c r="P8" s="89"/>
      <c r="Q8" s="89"/>
      <c r="R8" s="90"/>
    </row>
    <row r="9" spans="1:18" ht="37.5" customHeight="1">
      <c r="A9" s="78">
        <v>6</v>
      </c>
      <c r="B9" s="86"/>
      <c r="C9" s="86"/>
      <c r="D9" s="87"/>
      <c r="E9" s="88"/>
      <c r="F9" s="71" t="str">
        <f t="shared" si="0"/>
        <v/>
      </c>
      <c r="H9" s="83" cm="1">
        <f t="array" ref="H9">_xlfn.IFS(B9="Scopus, WoS kitap yazarlığı",200,B9="Scopus, WoS kitap bölüm yazarlığı",150,B9="Uluslararası kitap yazarlığı",120,B9="Uluslararası kitap editörlüğü, bölüm yazarlığı",100,B9="Ulusal kitap yazarlığı",80,B9="Ulusal kitap editörlüğü, bölüm yazarlığı",30,B9="Çeviri kitap editörlüğü, kitap bölümü çevirisi, tam kitap çevirisi",20,B9="",0)</f>
        <v>0</v>
      </c>
      <c r="I9" s="83" t="str">
        <f t="shared" si="1"/>
        <v/>
      </c>
      <c r="K9" s="30"/>
      <c r="L9" s="89"/>
      <c r="M9" s="30"/>
      <c r="N9" s="30"/>
      <c r="O9" s="124"/>
      <c r="P9" s="30"/>
      <c r="Q9" s="30"/>
      <c r="R9" s="33"/>
    </row>
    <row r="10" spans="1:18" ht="37.5" customHeight="1">
      <c r="A10" s="78">
        <v>7</v>
      </c>
      <c r="B10" s="86"/>
      <c r="C10" s="86"/>
      <c r="D10" s="87"/>
      <c r="E10" s="88"/>
      <c r="F10" s="71" t="str">
        <f t="shared" si="0"/>
        <v/>
      </c>
      <c r="H10" s="83" cm="1">
        <f t="array" ref="H10">_xlfn.IFS(B10="Scopus, WoS kitap yazarlığı",200,B10="Scopus, WoS kitap bölüm yazarlığı",150,B10="Uluslararası kitap yazarlığı",120,B10="Uluslararası kitap editörlüğü, bölüm yazarlığı",100,B10="Ulusal kitap yazarlığı",80,B10="Ulusal kitap editörlüğü, bölüm yazarlığı",30,B10="Çeviri kitap editörlüğü, kitap bölümü çevirisi, tam kitap çevirisi",20,B10="",0)</f>
        <v>0</v>
      </c>
      <c r="I10" s="83" t="str">
        <f t="shared" si="1"/>
        <v/>
      </c>
      <c r="K10" s="30" t="s">
        <v>60</v>
      </c>
      <c r="L10" s="89" t="s">
        <v>200</v>
      </c>
      <c r="M10" s="30" t="s">
        <v>63</v>
      </c>
      <c r="N10" s="30"/>
      <c r="O10" s="123"/>
      <c r="P10" s="30"/>
      <c r="Q10" s="30"/>
      <c r="R10" s="33"/>
    </row>
    <row r="11" spans="1:18" ht="37.5" customHeight="1">
      <c r="A11" s="78">
        <v>8</v>
      </c>
      <c r="B11" s="86"/>
      <c r="C11" s="86"/>
      <c r="D11" s="87"/>
      <c r="E11" s="88"/>
      <c r="F11" s="71" t="str">
        <f t="shared" si="0"/>
        <v/>
      </c>
      <c r="H11" s="83" cm="1">
        <f t="array" ref="H11">_xlfn.IFS(B11="Scopus, WoS kitap yazarlığı",200,B11="Scopus, WoS kitap bölüm yazarlığı",150,B11="Uluslararası kitap yazarlığı",120,B11="Uluslararası kitap editörlüğü, bölüm yazarlığı",100,B11="Ulusal kitap yazarlığı",80,B11="Ulusal kitap editörlüğü, bölüm yazarlığı",30,B11="Çeviri kitap editörlüğü, kitap bölümü çevirisi, tam kitap çevirisi",20,B11="",0)</f>
        <v>0</v>
      </c>
      <c r="I11" s="83" t="str">
        <f t="shared" si="1"/>
        <v/>
      </c>
      <c r="K11" s="30" t="s">
        <v>64</v>
      </c>
      <c r="L11" s="89" t="s">
        <v>201</v>
      </c>
      <c r="M11" s="30" t="s">
        <v>62</v>
      </c>
      <c r="N11" s="30"/>
      <c r="O11" s="123"/>
      <c r="P11" s="30"/>
      <c r="Q11" s="30"/>
      <c r="R11" s="33"/>
    </row>
    <row r="12" spans="1:18" ht="37.5" customHeight="1">
      <c r="A12" s="78">
        <v>9</v>
      </c>
      <c r="B12" s="86"/>
      <c r="C12" s="86"/>
      <c r="D12" s="87"/>
      <c r="E12" s="88"/>
      <c r="F12" s="71" t="str">
        <f t="shared" si="0"/>
        <v/>
      </c>
      <c r="H12" s="83" cm="1">
        <f t="array" ref="H12">_xlfn.IFS(B12="Scopus, WoS kitap yazarlığı",200,B12="Scopus, WoS kitap bölüm yazarlığı",150,B12="Uluslararası kitap yazarlığı",120,B12="Uluslararası kitap editörlüğü, bölüm yazarlığı",100,B12="Ulusal kitap yazarlığı",80,B12="Ulusal kitap editörlüğü, bölüm yazarlığı",30,B12="Çeviri kitap editörlüğü, kitap bölümü çevirisi, tam kitap çevirisi",20,B12="",0)</f>
        <v>0</v>
      </c>
      <c r="I12" s="83" t="str">
        <f t="shared" si="1"/>
        <v/>
      </c>
      <c r="K12" s="30" t="s">
        <v>66</v>
      </c>
      <c r="L12" s="89" t="s">
        <v>86</v>
      </c>
      <c r="M12" s="30" t="s">
        <v>88</v>
      </c>
      <c r="N12" s="30"/>
      <c r="O12" s="124"/>
      <c r="P12" s="30"/>
      <c r="Q12" s="30"/>
      <c r="R12" s="33"/>
    </row>
    <row r="13" spans="1:18" ht="37.5" customHeight="1">
      <c r="A13" s="78">
        <v>10</v>
      </c>
      <c r="B13" s="86"/>
      <c r="C13" s="86"/>
      <c r="D13" s="87"/>
      <c r="E13" s="88"/>
      <c r="F13" s="71" t="str">
        <f t="shared" si="0"/>
        <v/>
      </c>
      <c r="H13" s="83" cm="1">
        <f t="array" ref="H13">_xlfn.IFS(B13="Scopus, WoS kitap yazarlığı",200,B13="Scopus, WoS kitap bölüm yazarlığı",150,B13="Uluslararası kitap yazarlığı",120,B13="Uluslararası kitap editörlüğü, bölüm yazarlığı",100,B13="Ulusal kitap yazarlığı",80,B13="Ulusal kitap editörlüğü, bölüm yazarlığı",30,B13="Çeviri kitap editörlüğü, kitap bölümü çevirisi, tam kitap çevirisi",20,B13="",0)</f>
        <v>0</v>
      </c>
      <c r="I13" s="83" t="str">
        <f t="shared" si="1"/>
        <v/>
      </c>
      <c r="K13" s="30" t="s">
        <v>68</v>
      </c>
      <c r="L13" s="89" t="s">
        <v>87</v>
      </c>
      <c r="M13" s="30" t="s">
        <v>90</v>
      </c>
      <c r="N13" s="30"/>
      <c r="O13" s="123"/>
      <c r="Q13" s="30"/>
      <c r="R13" s="33"/>
    </row>
    <row r="14" spans="1:18" ht="37.5" customHeight="1">
      <c r="A14" s="78">
        <v>11</v>
      </c>
      <c r="B14" s="86"/>
      <c r="C14" s="86"/>
      <c r="D14" s="87"/>
      <c r="E14" s="88"/>
      <c r="F14" s="71" t="str">
        <f t="shared" si="0"/>
        <v/>
      </c>
      <c r="H14" s="83" cm="1">
        <f t="array" ref="H14">_xlfn.IFS(B14="Scopus, WoS kitap yazarlığı",200,B14="Scopus, WoS kitap bölüm yazarlığı",150,B14="Uluslararası kitap yazarlığı",120,B14="Uluslararası kitap editörlüğü, bölüm yazarlığı",100,B14="Ulusal kitap yazarlığı",80,B14="Ulusal kitap editörlüğü, bölüm yazarlığı",30,B14="Çeviri kitap editörlüğü, kitap bölümü çevirisi, tam kitap çevirisi",20,B14="",0)</f>
        <v>0</v>
      </c>
      <c r="I14" s="83" t="str">
        <f t="shared" si="1"/>
        <v/>
      </c>
      <c r="K14" s="30"/>
      <c r="L14" s="83" t="s">
        <v>89</v>
      </c>
      <c r="M14" s="30" t="s">
        <v>91</v>
      </c>
      <c r="N14" s="30"/>
      <c r="O14" s="123"/>
      <c r="Q14" s="30"/>
      <c r="R14" s="33"/>
    </row>
    <row r="15" spans="1:18" ht="37.5" customHeight="1">
      <c r="A15" s="78">
        <v>12</v>
      </c>
      <c r="B15" s="86"/>
      <c r="C15" s="86"/>
      <c r="D15" s="87"/>
      <c r="E15" s="88"/>
      <c r="F15" s="71" t="str">
        <f t="shared" si="0"/>
        <v/>
      </c>
      <c r="H15" s="83" cm="1">
        <f t="array" ref="H15">_xlfn.IFS(B15="Scopus, WoS kitap yazarlığı",200,B15="Scopus, WoS kitap bölüm yazarlığı",150,B15="Uluslararası kitap yazarlığı",120,B15="Uluslararası kitap editörlüğü, bölüm yazarlığı",100,B15="Ulusal kitap yazarlığı",80,B15="Ulusal kitap editörlüğü, bölüm yazarlığı",30,B15="Çeviri kitap editörlüğü, kitap bölümü çevirisi, tam kitap çevirisi",20,B15="",0)</f>
        <v>0</v>
      </c>
      <c r="I15" s="83" t="str">
        <f t="shared" si="1"/>
        <v/>
      </c>
      <c r="K15" s="30" t="s">
        <v>93</v>
      </c>
      <c r="L15" s="89" t="s">
        <v>92</v>
      </c>
      <c r="M15" s="30"/>
      <c r="N15" s="30"/>
      <c r="O15" s="124"/>
      <c r="P15" s="30"/>
      <c r="Q15" s="30"/>
      <c r="R15" s="33"/>
    </row>
    <row r="16" spans="1:18" ht="37.5" customHeight="1">
      <c r="A16" s="78">
        <v>13</v>
      </c>
      <c r="B16" s="86"/>
      <c r="C16" s="86"/>
      <c r="D16" s="87"/>
      <c r="E16" s="88"/>
      <c r="F16" s="71" t="str">
        <f t="shared" si="0"/>
        <v/>
      </c>
      <c r="H16" s="83" cm="1">
        <f t="array" ref="H16">_xlfn.IFS(B16="Scopus, WoS kitap yazarlığı",200,B16="Scopus, WoS kitap bölüm yazarlığı",150,B16="Uluslararası kitap yazarlığı",120,B16="Uluslararası kitap editörlüğü, bölüm yazarlığı",100,B16="Ulusal kitap yazarlığı",80,B16="Ulusal kitap editörlüğü, bölüm yazarlığı",30,B16="Çeviri kitap editörlüğü, kitap bölümü çevirisi, tam kitap çevirisi",20,B16="",0)</f>
        <v>0</v>
      </c>
      <c r="I16" s="83" t="str">
        <f t="shared" si="1"/>
        <v/>
      </c>
      <c r="K16" s="30" t="s">
        <v>94</v>
      </c>
      <c r="L16" s="134" t="s">
        <v>95</v>
      </c>
      <c r="M16" s="30"/>
      <c r="N16" s="30"/>
      <c r="O16" s="124"/>
      <c r="P16" s="30"/>
      <c r="Q16" s="30"/>
      <c r="R16" s="33"/>
    </row>
    <row r="17" spans="1:18" ht="37.5" customHeight="1">
      <c r="A17" s="78">
        <v>14</v>
      </c>
      <c r="B17" s="86"/>
      <c r="C17" s="86"/>
      <c r="D17" s="87"/>
      <c r="E17" s="88"/>
      <c r="F17" s="71" t="str">
        <f t="shared" si="0"/>
        <v/>
      </c>
      <c r="H17" s="83" cm="1">
        <f t="array" ref="H17">_xlfn.IFS(B17="Scopus, WoS kitap yazarlığı",200,B17="Scopus, WoS kitap bölüm yazarlığı",150,B17="Uluslararası kitap yazarlığı",120,B17="Uluslararası kitap editörlüğü, bölüm yazarlığı",100,B17="Ulusal kitap yazarlığı",80,B17="Ulusal kitap editörlüğü, bölüm yazarlığı",30,B17="Çeviri kitap editörlüğü, kitap bölümü çevirisi, tam kitap çevirisi",20,B17="",0)</f>
        <v>0</v>
      </c>
      <c r="I17" s="83" t="str">
        <f t="shared" si="1"/>
        <v/>
      </c>
      <c r="K17" s="30"/>
      <c r="L17" s="89"/>
      <c r="M17" s="30" t="s">
        <v>96</v>
      </c>
      <c r="N17" s="30"/>
      <c r="O17" s="123"/>
      <c r="P17" s="30"/>
      <c r="Q17" s="30"/>
      <c r="R17" s="33"/>
    </row>
    <row r="18" spans="1:18" ht="37.5" customHeight="1">
      <c r="A18" s="78">
        <v>15</v>
      </c>
      <c r="B18" s="86"/>
      <c r="C18" s="86"/>
      <c r="D18" s="87"/>
      <c r="E18" s="88"/>
      <c r="F18" s="71" t="str">
        <f t="shared" si="0"/>
        <v/>
      </c>
      <c r="H18" s="83" cm="1">
        <f t="array" ref="H18">_xlfn.IFS(B18="Scopus, WoS kitap yazarlığı",200,B18="Scopus, WoS kitap bölüm yazarlığı",150,B18="Uluslararası kitap yazarlığı",120,B18="Uluslararası kitap editörlüğü, bölüm yazarlığı",100,B18="Ulusal kitap yazarlığı",80,B18="Ulusal kitap editörlüğü, bölüm yazarlığı",30,B18="Çeviri kitap editörlüğü, kitap bölümü çevirisi, tam kitap çevirisi",20,B18="",0)</f>
        <v>0</v>
      </c>
      <c r="I18" s="83" t="str">
        <f t="shared" si="1"/>
        <v/>
      </c>
      <c r="K18" s="30"/>
      <c r="L18" s="89"/>
      <c r="M18" s="30" t="s">
        <v>97</v>
      </c>
      <c r="N18" s="30"/>
      <c r="O18" s="123"/>
      <c r="P18" s="30"/>
      <c r="Q18" s="30"/>
      <c r="R18" s="33"/>
    </row>
    <row r="19" spans="1:18" ht="37.5" customHeight="1">
      <c r="A19" s="78">
        <v>16</v>
      </c>
      <c r="B19" s="86"/>
      <c r="C19" s="86"/>
      <c r="D19" s="87"/>
      <c r="E19" s="88"/>
      <c r="F19" s="71" t="str">
        <f t="shared" si="0"/>
        <v/>
      </c>
      <c r="H19" s="83" cm="1">
        <f t="array" ref="H19">_xlfn.IFS(B19="Scopus, WoS kitap yazarlığı",200,B19="Scopus, WoS kitap bölüm yazarlığı",150,B19="Uluslararası kitap yazarlığı",120,B19="Uluslararası kitap editörlüğü, bölüm yazarlığı",100,B19="Ulusal kitap yazarlığı",80,B19="Ulusal kitap editörlüğü, bölüm yazarlığı",30,B19="Çeviri kitap editörlüğü, kitap bölümü çevirisi, tam kitap çevirisi",20,B19="",0)</f>
        <v>0</v>
      </c>
      <c r="I19" s="83" t="str">
        <f t="shared" si="1"/>
        <v/>
      </c>
      <c r="K19" s="30" t="s">
        <v>98</v>
      </c>
      <c r="L19" s="30" t="s">
        <v>99</v>
      </c>
      <c r="N19" s="30"/>
      <c r="O19" s="124"/>
      <c r="P19" s="30"/>
      <c r="Q19" s="30"/>
      <c r="R19" s="33"/>
    </row>
    <row r="20" spans="1:18" ht="37.5" customHeight="1">
      <c r="A20" s="78">
        <v>17</v>
      </c>
      <c r="B20" s="86"/>
      <c r="C20" s="86"/>
      <c r="D20" s="87"/>
      <c r="E20" s="88"/>
      <c r="F20" s="71" t="str">
        <f t="shared" si="0"/>
        <v/>
      </c>
      <c r="H20" s="83" cm="1">
        <f t="array" ref="H20">_xlfn.IFS(B20="Scopus, WoS kitap yazarlığı",200,B20="Scopus, WoS kitap bölüm yazarlığı",150,B20="Uluslararası kitap yazarlığı",120,B20="Uluslararası kitap editörlüğü, bölüm yazarlığı",100,B20="Ulusal kitap yazarlığı",80,B20="Ulusal kitap editörlüğü, bölüm yazarlığı",30,B20="Çeviri kitap editörlüğü, kitap bölümü çevirisi, tam kitap çevirisi",20,B20="",0)</f>
        <v>0</v>
      </c>
      <c r="I20" s="83" t="str">
        <f t="shared" si="1"/>
        <v/>
      </c>
      <c r="K20" s="30" t="s">
        <v>100</v>
      </c>
      <c r="L20" s="30" t="s">
        <v>101</v>
      </c>
      <c r="N20" s="30"/>
      <c r="O20" s="124"/>
      <c r="P20" s="30"/>
      <c r="Q20" s="30"/>
      <c r="R20" s="33"/>
    </row>
    <row r="21" spans="1:18" ht="37.5" customHeight="1">
      <c r="A21" s="78">
        <v>18</v>
      </c>
      <c r="B21" s="86"/>
      <c r="C21" s="86"/>
      <c r="D21" s="87"/>
      <c r="E21" s="88"/>
      <c r="F21" s="71" t="str">
        <f t="shared" si="0"/>
        <v/>
      </c>
      <c r="H21" s="83" cm="1">
        <f t="array" ref="H21">_xlfn.IFS(B21="Scopus, WoS kitap yazarlığı",200,B21="Scopus, WoS kitap bölüm yazarlığı",150,B21="Uluslararası kitap yazarlığı",120,B21="Uluslararası kitap editörlüğü, bölüm yazarlığı",100,B21="Ulusal kitap yazarlığı",80,B21="Ulusal kitap editörlüğü, bölüm yazarlığı",30,B21="Çeviri kitap editörlüğü, kitap bölümü çevirisi, tam kitap çevirisi",20,B21="",0)</f>
        <v>0</v>
      </c>
      <c r="I21" s="83" t="str">
        <f t="shared" si="1"/>
        <v/>
      </c>
      <c r="O21" s="123"/>
    </row>
    <row r="22" spans="1:18" ht="37.5" customHeight="1">
      <c r="A22" s="78">
        <v>19</v>
      </c>
      <c r="B22" s="86"/>
      <c r="C22" s="86"/>
      <c r="D22" s="87"/>
      <c r="E22" s="88"/>
      <c r="F22" s="71" t="str">
        <f t="shared" si="0"/>
        <v/>
      </c>
      <c r="H22" s="83" cm="1">
        <f t="array" ref="H22">_xlfn.IFS(B22="Scopus, WoS kitap yazarlığı",200,B22="Scopus, WoS kitap bölüm yazarlığı",150,B22="Uluslararası kitap yazarlığı",120,B22="Uluslararası kitap editörlüğü, bölüm yazarlığı",100,B22="Ulusal kitap yazarlığı",80,B22="Ulusal kitap editörlüğü, bölüm yazarlığı",30,B22="Çeviri kitap editörlüğü, kitap bölümü çevirisi, tam kitap çevirisi",20,B22="",0)</f>
        <v>0</v>
      </c>
      <c r="I22" s="83" t="str">
        <f t="shared" si="1"/>
        <v/>
      </c>
      <c r="K22" s="85" t="s">
        <v>102</v>
      </c>
      <c r="L22" s="30" t="s">
        <v>78</v>
      </c>
      <c r="O22" s="123"/>
    </row>
    <row r="23" spans="1:18" ht="37.5" customHeight="1">
      <c r="A23" s="78">
        <v>20</v>
      </c>
      <c r="B23" s="86"/>
      <c r="C23" s="86"/>
      <c r="D23" s="87"/>
      <c r="E23" s="88"/>
      <c r="F23" s="71" t="str">
        <f t="shared" si="0"/>
        <v/>
      </c>
      <c r="H23" s="83" cm="1">
        <f t="array" ref="H23">_xlfn.IFS(B23="Scopus, WoS kitap yazarlığı",200,B23="Scopus, WoS kitap bölüm yazarlığı",150,B23="Uluslararası kitap yazarlığı",120,B23="Uluslararası kitap editörlüğü, bölüm yazarlığı",100,B23="Ulusal kitap yazarlığı",80,B23="Ulusal kitap editörlüğü, bölüm yazarlığı",30,B23="Çeviri kitap editörlüğü, kitap bölümü çevirisi, tam kitap çevirisi",20,B23="",0)</f>
        <v>0</v>
      </c>
      <c r="I23" s="83" t="str">
        <f t="shared" si="1"/>
        <v/>
      </c>
      <c r="K23" s="85" t="s">
        <v>103</v>
      </c>
      <c r="L23" s="30" t="s">
        <v>104</v>
      </c>
      <c r="O23" s="123"/>
    </row>
    <row r="24" spans="1:18" ht="37.5" customHeight="1">
      <c r="A24" s="78">
        <v>21</v>
      </c>
      <c r="B24" s="86"/>
      <c r="C24" s="86"/>
      <c r="D24" s="87"/>
      <c r="E24" s="88"/>
      <c r="F24" s="71" t="str">
        <f t="shared" si="0"/>
        <v/>
      </c>
      <c r="H24" s="83" cm="1">
        <f t="array" ref="H24">_xlfn.IFS(B24="Scopus, WoS kitap yazarlığı",200,B24="Scopus, WoS kitap bölüm yazarlığı",150,B24="Uluslararası kitap yazarlığı",120,B24="Uluslararası kitap editörlüğü, bölüm yazarlığı",100,B24="Ulusal kitap yazarlığı",80,B24="Ulusal kitap editörlüğü, bölüm yazarlığı",30,B24="Çeviri kitap editörlüğü, kitap bölümü çevirisi, tam kitap çevirisi",20,B24="",0)</f>
        <v>0</v>
      </c>
      <c r="I24" s="83" t="str">
        <f t="shared" si="1"/>
        <v/>
      </c>
      <c r="O24" s="123"/>
    </row>
    <row r="25" spans="1:18" ht="37.5" customHeight="1">
      <c r="A25" s="78">
        <v>22</v>
      </c>
      <c r="B25" s="86"/>
      <c r="C25" s="86"/>
      <c r="D25" s="87"/>
      <c r="E25" s="88"/>
      <c r="F25" s="71" t="str">
        <f t="shared" si="0"/>
        <v/>
      </c>
      <c r="H25" s="83" cm="1">
        <f t="array" ref="H25">_xlfn.IFS(B25="Scopus, WoS kitap yazarlığı",200,B25="Scopus, WoS kitap bölüm yazarlığı",150,B25="Uluslararası kitap yazarlığı",120,B25="Uluslararası kitap editörlüğü, bölüm yazarlığı",100,B25="Ulusal kitap yazarlığı",80,B25="Ulusal kitap editörlüğü, bölüm yazarlığı",30,B25="Çeviri kitap editörlüğü, kitap bölümü çevirisi, tam kitap çevirisi",20,B25="",0)</f>
        <v>0</v>
      </c>
      <c r="I25" s="83" t="str">
        <f t="shared" si="1"/>
        <v/>
      </c>
      <c r="L25" s="30" t="s">
        <v>105</v>
      </c>
      <c r="O25" s="123"/>
    </row>
    <row r="26" spans="1:18" ht="37.5" customHeight="1">
      <c r="A26" s="78">
        <v>23</v>
      </c>
      <c r="B26" s="86"/>
      <c r="C26" s="86"/>
      <c r="D26" s="87"/>
      <c r="E26" s="88"/>
      <c r="F26" s="71" t="str">
        <f t="shared" si="0"/>
        <v/>
      </c>
      <c r="H26" s="83" cm="1">
        <f t="array" ref="H26">_xlfn.IFS(B26="Scopus, WoS kitap yazarlığı",200,B26="Scopus, WoS kitap bölüm yazarlığı",150,B26="Uluslararası kitap yazarlığı",120,B26="Uluslararası kitap editörlüğü, bölüm yazarlığı",100,B26="Ulusal kitap yazarlığı",80,B26="Ulusal kitap editörlüğü, bölüm yazarlığı",30,B26="Çeviri kitap editörlüğü, kitap bölümü çevirisi, tam kitap çevirisi",20,B26="",0)</f>
        <v>0</v>
      </c>
      <c r="I26" s="83" t="str">
        <f t="shared" si="1"/>
        <v/>
      </c>
      <c r="L26" s="30" t="s">
        <v>106</v>
      </c>
      <c r="O26" s="123"/>
    </row>
    <row r="27" spans="1:18" ht="37.5" customHeight="1">
      <c r="A27" s="78">
        <v>24</v>
      </c>
      <c r="B27" s="86"/>
      <c r="C27" s="86"/>
      <c r="D27" s="87"/>
      <c r="E27" s="88"/>
      <c r="F27" s="71" t="str">
        <f t="shared" si="0"/>
        <v/>
      </c>
      <c r="H27" s="83" cm="1">
        <f t="array" ref="H27">_xlfn.IFS(B27="Scopus, WoS kitap yazarlığı",200,B27="Scopus, WoS kitap bölüm yazarlığı",150,B27="Uluslararası kitap yazarlığı",120,B27="Uluslararası kitap editörlüğü, bölüm yazarlığı",100,B27="Ulusal kitap yazarlığı",80,B27="Ulusal kitap editörlüğü, bölüm yazarlığı",30,B27="Çeviri kitap editörlüğü, kitap bölümü çevirisi, tam kitap çevirisi",20,B27="",0)</f>
        <v>0</v>
      </c>
      <c r="I27" s="83" t="str">
        <f t="shared" si="1"/>
        <v/>
      </c>
      <c r="O27" s="123"/>
    </row>
    <row r="28" spans="1:18" ht="37.5" customHeight="1">
      <c r="A28" s="78">
        <v>25</v>
      </c>
      <c r="B28" s="86"/>
      <c r="C28" s="86"/>
      <c r="D28" s="87"/>
      <c r="E28" s="88"/>
      <c r="F28" s="71" t="str">
        <f t="shared" si="0"/>
        <v/>
      </c>
      <c r="H28" s="83" cm="1">
        <f t="array" ref="H28">_xlfn.IFS(B28="Scopus, WoS kitap yazarlığı",200,B28="Scopus, WoS kitap bölüm yazarlığı",150,B28="Uluslararası kitap yazarlığı",120,B28="Uluslararası kitap editörlüğü, bölüm yazarlığı",100,B28="Ulusal kitap yazarlığı",80,B28="Ulusal kitap editörlüğü, bölüm yazarlığı",30,B28="Çeviri kitap editörlüğü, kitap bölümü çevirisi, tam kitap çevirisi",20,B28="",0)</f>
        <v>0</v>
      </c>
      <c r="I28" s="83" t="str">
        <f t="shared" si="1"/>
        <v/>
      </c>
      <c r="O28" s="123"/>
    </row>
    <row r="29" spans="1:18" ht="37.5" customHeight="1">
      <c r="A29" s="78">
        <v>26</v>
      </c>
      <c r="B29" s="86"/>
      <c r="C29" s="86"/>
      <c r="D29" s="87"/>
      <c r="E29" s="88"/>
      <c r="F29" s="71" t="str">
        <f t="shared" si="0"/>
        <v/>
      </c>
      <c r="H29" s="83" cm="1">
        <f t="array" ref="H29">_xlfn.IFS(B29="Scopus, WoS kitap yazarlığı",200,B29="Scopus, WoS kitap bölüm yazarlığı",150,B29="Uluslararası kitap yazarlığı",120,B29="Uluslararası kitap editörlüğü, bölüm yazarlığı",100,B29="Ulusal kitap yazarlığı",80,B29="Ulusal kitap editörlüğü, bölüm yazarlığı",30,B29="Çeviri kitap editörlüğü, kitap bölümü çevirisi, tam kitap çevirisi",20,B29="",0)</f>
        <v>0</v>
      </c>
      <c r="I29" s="83" t="str">
        <f t="shared" si="1"/>
        <v/>
      </c>
      <c r="O29" s="123"/>
    </row>
    <row r="30" spans="1:18" ht="37.5" customHeight="1">
      <c r="A30" s="78">
        <v>27</v>
      </c>
      <c r="B30" s="86"/>
      <c r="C30" s="86"/>
      <c r="D30" s="87"/>
      <c r="E30" s="88"/>
      <c r="F30" s="71" t="str">
        <f t="shared" si="0"/>
        <v/>
      </c>
      <c r="H30" s="83" cm="1">
        <f t="array" ref="H30">_xlfn.IFS(B30="Scopus, WoS kitap yazarlığı",200,B30="Scopus, WoS kitap bölüm yazarlığı",150,B30="Uluslararası kitap yazarlığı",120,B30="Uluslararası kitap editörlüğü, bölüm yazarlığı",100,B30="Ulusal kitap yazarlığı",80,B30="Ulusal kitap editörlüğü, bölüm yazarlığı",30,B30="Çeviri kitap editörlüğü, kitap bölümü çevirisi, tam kitap çevirisi",20,B30="",0)</f>
        <v>0</v>
      </c>
      <c r="I30" s="83" t="str">
        <f t="shared" si="1"/>
        <v/>
      </c>
      <c r="O30" s="123"/>
    </row>
    <row r="31" spans="1:18" ht="37.5" customHeight="1">
      <c r="A31" s="78">
        <v>28</v>
      </c>
      <c r="B31" s="86"/>
      <c r="C31" s="86"/>
      <c r="D31" s="87"/>
      <c r="E31" s="88"/>
      <c r="F31" s="71" t="str">
        <f t="shared" si="0"/>
        <v/>
      </c>
      <c r="H31" s="83" cm="1">
        <f t="array" ref="H31">_xlfn.IFS(B31="Scopus, WoS kitap yazarlığı",200,B31="Scopus, WoS kitap bölüm yazarlığı",150,B31="Uluslararası kitap yazarlığı",120,B31="Uluslararası kitap editörlüğü, bölüm yazarlığı",100,B31="Ulusal kitap yazarlığı",80,B31="Ulusal kitap editörlüğü, bölüm yazarlığı",30,B31="Çeviri kitap editörlüğü, kitap bölümü çevirisi, tam kitap çevirisi",20,B31="",0)</f>
        <v>0</v>
      </c>
      <c r="I31" s="83" t="str">
        <f t="shared" si="1"/>
        <v/>
      </c>
      <c r="O31" s="123"/>
    </row>
    <row r="32" spans="1:18" ht="37.5" customHeight="1">
      <c r="A32" s="78">
        <v>29</v>
      </c>
      <c r="B32" s="86"/>
      <c r="C32" s="86"/>
      <c r="D32" s="87"/>
      <c r="E32" s="88"/>
      <c r="F32" s="71" t="str">
        <f t="shared" si="0"/>
        <v/>
      </c>
      <c r="H32" s="83" cm="1">
        <f t="array" ref="H32">_xlfn.IFS(B32="Scopus, WoS kitap yazarlığı",200,B32="Scopus, WoS kitap bölüm yazarlığı",150,B32="Uluslararası kitap yazarlığı",120,B32="Uluslararası kitap editörlüğü, bölüm yazarlığı",100,B32="Ulusal kitap yazarlığı",80,B32="Ulusal kitap editörlüğü, bölüm yazarlığı",30,B32="Çeviri kitap editörlüğü, kitap bölümü çevirisi, tam kitap çevirisi",20,B32="",0)</f>
        <v>0</v>
      </c>
      <c r="I32" s="83" t="str">
        <f t="shared" si="1"/>
        <v/>
      </c>
      <c r="O32" s="123"/>
    </row>
    <row r="33" spans="1:9" ht="37.5" customHeight="1">
      <c r="A33" s="78">
        <v>30</v>
      </c>
      <c r="B33" s="86"/>
      <c r="C33" s="86"/>
      <c r="D33" s="87"/>
      <c r="E33" s="88"/>
      <c r="F33" s="71" t="str">
        <f t="shared" si="0"/>
        <v/>
      </c>
      <c r="H33" s="83" cm="1">
        <f t="array" ref="H33">_xlfn.IFS(B33="Scopus, WoS kitap yazarlığı",200,B33="Scopus, WoS kitap bölüm yazarlığı",150,B33="Uluslararası kitap yazarlığı",120,B33="Uluslararası kitap editörlüğü, bölüm yazarlığı",100,B33="Ulusal kitap yazarlığı",80,B33="Ulusal kitap editörlüğü, bölüm yazarlığı",30,B33="Çeviri kitap editörlüğü, kitap bölümü çevirisi, tam kitap çevirisi",20,B33="",0)</f>
        <v>0</v>
      </c>
      <c r="I33" s="83" t="str">
        <f t="shared" si="1"/>
        <v/>
      </c>
    </row>
    <row r="34" spans="1:9" ht="37.5" customHeight="1">
      <c r="A34" s="78">
        <v>31</v>
      </c>
      <c r="B34" s="86"/>
      <c r="C34" s="86"/>
      <c r="D34" s="87"/>
      <c r="E34" s="88"/>
      <c r="F34" s="71" t="str">
        <f t="shared" si="0"/>
        <v/>
      </c>
      <c r="H34" s="83" cm="1">
        <f t="array" ref="H34">_xlfn.IFS(B34="Scopus, WoS kitap yazarlığı",200,B34="Scopus, WoS kitap bölüm yazarlığı",150,B34="Uluslararası kitap yazarlığı",120,B34="Uluslararası kitap editörlüğü, bölüm yazarlığı",100,B34="Ulusal kitap yazarlığı",80,B34="Ulusal kitap editörlüğü, bölüm yazarlığı",30,B34="Çeviri kitap editörlüğü, kitap bölümü çevirisi, tam kitap çevirisi",20,B34="",0)</f>
        <v>0</v>
      </c>
      <c r="I34" s="83" t="str">
        <f t="shared" si="1"/>
        <v/>
      </c>
    </row>
    <row r="35" spans="1:9" ht="37.5" customHeight="1">
      <c r="A35" s="78">
        <v>32</v>
      </c>
      <c r="B35" s="86"/>
      <c r="C35" s="86"/>
      <c r="D35" s="87"/>
      <c r="E35" s="88"/>
      <c r="F35" s="71" t="str">
        <f t="shared" si="0"/>
        <v/>
      </c>
      <c r="H35" s="83" cm="1">
        <f t="array" ref="H35">_xlfn.IFS(B35="Scopus, WoS kitap yazarlığı",200,B35="Scopus, WoS kitap bölüm yazarlığı",150,B35="Uluslararası kitap yazarlığı",120,B35="Uluslararası kitap editörlüğü, bölüm yazarlığı",100,B35="Ulusal kitap yazarlığı",80,B35="Ulusal kitap editörlüğü, bölüm yazarlığı",30,B35="Çeviri kitap editörlüğü, kitap bölümü çevirisi, tam kitap çevirisi",20,B35="",0)</f>
        <v>0</v>
      </c>
      <c r="I35" s="83" t="str">
        <f t="shared" si="1"/>
        <v/>
      </c>
    </row>
    <row r="36" spans="1:9" ht="37.5" customHeight="1">
      <c r="A36" s="78">
        <v>33</v>
      </c>
      <c r="B36" s="86"/>
      <c r="C36" s="86"/>
      <c r="D36" s="87"/>
      <c r="E36" s="88"/>
      <c r="F36" s="71" t="str">
        <f t="shared" si="0"/>
        <v/>
      </c>
      <c r="H36" s="83" cm="1">
        <f t="array" ref="H36">_xlfn.IFS(B36="Scopus, WoS kitap yazarlığı",200,B36="Scopus, WoS kitap bölüm yazarlığı",150,B36="Uluslararası kitap yazarlığı",120,B36="Uluslararası kitap editörlüğü, bölüm yazarlığı",100,B36="Ulusal kitap yazarlığı",80,B36="Ulusal kitap editörlüğü, bölüm yazarlığı",30,B36="Çeviri kitap editörlüğü, kitap bölümü çevirisi, tam kitap çevirisi",20,B36="",0)</f>
        <v>0</v>
      </c>
      <c r="I36" s="83" t="str">
        <f t="shared" si="1"/>
        <v/>
      </c>
    </row>
    <row r="37" spans="1:9" ht="37.5" customHeight="1">
      <c r="A37" s="78">
        <v>34</v>
      </c>
      <c r="B37" s="86"/>
      <c r="C37" s="86"/>
      <c r="D37" s="87"/>
      <c r="E37" s="88"/>
      <c r="F37" s="71" t="str">
        <f t="shared" si="0"/>
        <v/>
      </c>
      <c r="H37" s="83" cm="1">
        <f t="array" ref="H37">_xlfn.IFS(B37="Scopus, WoS kitap yazarlığı",200,B37="Scopus, WoS kitap bölüm yazarlığı",150,B37="Uluslararası kitap yazarlığı",120,B37="Uluslararası kitap editörlüğü, bölüm yazarlığı",100,B37="Ulusal kitap yazarlığı",80,B37="Ulusal kitap editörlüğü, bölüm yazarlığı",30,B37="Çeviri kitap editörlüğü, kitap bölümü çevirisi, tam kitap çevirisi",20,B37="",0)</f>
        <v>0</v>
      </c>
      <c r="I37" s="83" t="str">
        <f t="shared" si="1"/>
        <v/>
      </c>
    </row>
    <row r="38" spans="1:9" ht="37.5" customHeight="1">
      <c r="A38" s="78">
        <v>35</v>
      </c>
      <c r="B38" s="86"/>
      <c r="C38" s="86"/>
      <c r="D38" s="87"/>
      <c r="E38" s="88"/>
      <c r="F38" s="71" t="str">
        <f t="shared" si="0"/>
        <v/>
      </c>
      <c r="H38" s="83" cm="1">
        <f t="array" ref="H38">_xlfn.IFS(B38="Scopus, WoS kitap yazarlığı",200,B38="Scopus, WoS kitap bölüm yazarlığı",150,B38="Uluslararası kitap yazarlığı",120,B38="Uluslararası kitap editörlüğü, bölüm yazarlığı",100,B38="Ulusal kitap yazarlığı",80,B38="Ulusal kitap editörlüğü, bölüm yazarlığı",30,B38="Çeviri kitap editörlüğü, kitap bölümü çevirisi, tam kitap çevirisi",20,B38="",0)</f>
        <v>0</v>
      </c>
      <c r="I38" s="83" t="str">
        <f t="shared" si="1"/>
        <v/>
      </c>
    </row>
    <row r="39" spans="1:9" ht="37.5" customHeight="1">
      <c r="A39" s="78">
        <v>36</v>
      </c>
      <c r="B39" s="86"/>
      <c r="C39" s="86"/>
      <c r="D39" s="87"/>
      <c r="E39" s="88"/>
      <c r="F39" s="71" t="str">
        <f t="shared" si="0"/>
        <v/>
      </c>
      <c r="H39" s="83" cm="1">
        <f t="array" ref="H39">_xlfn.IFS(B39="Scopus, WoS kitap yazarlığı",200,B39="Scopus, WoS kitap bölüm yazarlığı",150,B39="Uluslararası kitap yazarlığı",120,B39="Uluslararası kitap editörlüğü, bölüm yazarlığı",100,B39="Ulusal kitap yazarlığı",80,B39="Ulusal kitap editörlüğü, bölüm yazarlığı",30,B39="Çeviri kitap editörlüğü, kitap bölümü çevirisi, tam kitap çevirisi",20,B39="",0)</f>
        <v>0</v>
      </c>
      <c r="I39" s="83" t="str">
        <f t="shared" si="1"/>
        <v/>
      </c>
    </row>
    <row r="40" spans="1:9" ht="37.5" customHeight="1">
      <c r="A40" s="78">
        <v>37</v>
      </c>
      <c r="B40" s="86"/>
      <c r="C40" s="86"/>
      <c r="D40" s="87"/>
      <c r="E40" s="88"/>
      <c r="F40" s="71" t="str">
        <f t="shared" si="0"/>
        <v/>
      </c>
      <c r="H40" s="83" cm="1">
        <f t="array" ref="H40">_xlfn.IFS(B40="Scopus, WoS kitap yazarlığı",200,B40="Scopus, WoS kitap bölüm yazarlığı",150,B40="Uluslararası kitap yazarlığı",120,B40="Uluslararası kitap editörlüğü, bölüm yazarlığı",100,B40="Ulusal kitap yazarlığı",80,B40="Ulusal kitap editörlüğü, bölüm yazarlığı",30,B40="Çeviri kitap editörlüğü, kitap bölümü çevirisi, tam kitap çevirisi",20,B40="",0)</f>
        <v>0</v>
      </c>
      <c r="I40" s="83" t="str">
        <f t="shared" si="1"/>
        <v/>
      </c>
    </row>
    <row r="41" spans="1:9" ht="37.5" customHeight="1">
      <c r="A41" s="78">
        <v>38</v>
      </c>
      <c r="B41" s="86"/>
      <c r="C41" s="86"/>
      <c r="D41" s="87"/>
      <c r="E41" s="88"/>
      <c r="F41" s="71" t="str">
        <f t="shared" si="0"/>
        <v/>
      </c>
      <c r="H41" s="83" cm="1">
        <f t="array" ref="H41">_xlfn.IFS(B41="Scopus, WoS kitap yazarlığı",200,B41="Scopus, WoS kitap bölüm yazarlığı",150,B41="Uluslararası kitap yazarlığı",120,B41="Uluslararası kitap editörlüğü, bölüm yazarlığı",100,B41="Ulusal kitap yazarlığı",80,B41="Ulusal kitap editörlüğü, bölüm yazarlığı",30,B41="Çeviri kitap editörlüğü, kitap bölümü çevirisi, tam kitap çevirisi",20,B41="",0)</f>
        <v>0</v>
      </c>
      <c r="I41" s="83" t="str">
        <f t="shared" si="1"/>
        <v/>
      </c>
    </row>
    <row r="42" spans="1:9" ht="37.5" customHeight="1">
      <c r="A42" s="78">
        <v>39</v>
      </c>
      <c r="B42" s="86"/>
      <c r="C42" s="86"/>
      <c r="D42" s="87"/>
      <c r="E42" s="88"/>
      <c r="F42" s="71" t="str">
        <f t="shared" si="0"/>
        <v/>
      </c>
      <c r="H42" s="83" cm="1">
        <f t="array" ref="H42">_xlfn.IFS(B42="Scopus, WoS kitap yazarlığı",200,B42="Scopus, WoS kitap bölüm yazarlığı",150,B42="Uluslararası kitap yazarlığı",120,B42="Uluslararası kitap editörlüğü, bölüm yazarlığı",100,B42="Ulusal kitap yazarlığı",80,B42="Ulusal kitap editörlüğü, bölüm yazarlığı",30,B42="Çeviri kitap editörlüğü, kitap bölümü çevirisi, tam kitap çevirisi",20,B42="",0)</f>
        <v>0</v>
      </c>
      <c r="I42" s="83" t="str">
        <f t="shared" si="1"/>
        <v/>
      </c>
    </row>
    <row r="43" spans="1:9" ht="37.5" customHeight="1">
      <c r="A43" s="78">
        <v>40</v>
      </c>
      <c r="B43" s="86"/>
      <c r="C43" s="86"/>
      <c r="D43" s="87"/>
      <c r="E43" s="88"/>
      <c r="F43" s="71" t="str">
        <f t="shared" si="0"/>
        <v/>
      </c>
      <c r="H43" s="83" cm="1">
        <f t="array" ref="H43">_xlfn.IFS(B43="Scopus, WoS kitap yazarlığı",200,B43="Scopus, WoS kitap bölüm yazarlığı",150,B43="Uluslararası kitap yazarlığı",120,B43="Uluslararası kitap editörlüğü, bölüm yazarlığı",100,B43="Ulusal kitap yazarlığı",80,B43="Ulusal kitap editörlüğü, bölüm yazarlığı",30,B43="Çeviri kitap editörlüğü, kitap bölümü çevirisi, tam kitap çevirisi",20,B43="",0)</f>
        <v>0</v>
      </c>
      <c r="I43" s="83" t="str">
        <f t="shared" si="1"/>
        <v/>
      </c>
    </row>
    <row r="44" spans="1:9" ht="37.5" customHeight="1">
      <c r="A44" s="78">
        <v>41</v>
      </c>
      <c r="B44" s="86"/>
      <c r="C44" s="86"/>
      <c r="D44" s="87"/>
      <c r="E44" s="88"/>
      <c r="F44" s="71" t="str">
        <f t="shared" si="0"/>
        <v/>
      </c>
      <c r="H44" s="83" cm="1">
        <f t="array" ref="H44">_xlfn.IFS(B44="Scopus, WoS kitap yazarlığı",200,B44="Scopus, WoS kitap bölüm yazarlığı",150,B44="Uluslararası kitap yazarlığı",120,B44="Uluslararası kitap editörlüğü, bölüm yazarlığı",100,B44="Ulusal kitap yazarlığı",80,B44="Ulusal kitap editörlüğü, bölüm yazarlığı",30,B44="Çeviri kitap editörlüğü, kitap bölümü çevirisi, tam kitap çevirisi",20,B44="",0)</f>
        <v>0</v>
      </c>
      <c r="I44" s="83" t="str">
        <f t="shared" si="1"/>
        <v/>
      </c>
    </row>
    <row r="45" spans="1:9" ht="37.5" customHeight="1">
      <c r="A45" s="78">
        <v>42</v>
      </c>
      <c r="B45" s="86"/>
      <c r="C45" s="86"/>
      <c r="D45" s="87"/>
      <c r="E45" s="88"/>
      <c r="F45" s="71" t="str">
        <f t="shared" si="0"/>
        <v/>
      </c>
      <c r="H45" s="83" cm="1">
        <f t="array" ref="H45">_xlfn.IFS(B45="Scopus, WoS kitap yazarlığı",200,B45="Scopus, WoS kitap bölüm yazarlığı",150,B45="Uluslararası kitap yazarlığı",120,B45="Uluslararası kitap editörlüğü, bölüm yazarlığı",100,B45="Ulusal kitap yazarlığı",80,B45="Ulusal kitap editörlüğü, bölüm yazarlığı",30,B45="Çeviri kitap editörlüğü, kitap bölümü çevirisi, tam kitap çevirisi",20,B45="",0)</f>
        <v>0</v>
      </c>
      <c r="I45" s="83" t="str">
        <f t="shared" si="1"/>
        <v/>
      </c>
    </row>
    <row r="46" spans="1:9" ht="37.5" customHeight="1">
      <c r="A46" s="78">
        <v>43</v>
      </c>
      <c r="B46" s="86"/>
      <c r="C46" s="86"/>
      <c r="D46" s="87"/>
      <c r="E46" s="88"/>
      <c r="F46" s="71" t="str">
        <f t="shared" si="0"/>
        <v/>
      </c>
      <c r="H46" s="83" cm="1">
        <f t="array" ref="H46">_xlfn.IFS(B46="Scopus, WoS kitap yazarlığı",200,B46="Scopus, WoS kitap bölüm yazarlığı",150,B46="Uluslararası kitap yazarlığı",120,B46="Uluslararası kitap editörlüğü, bölüm yazarlığı",100,B46="Ulusal kitap yazarlığı",80,B46="Ulusal kitap editörlüğü, bölüm yazarlığı",30,B46="Çeviri kitap editörlüğü, kitap bölümü çevirisi, tam kitap çevirisi",20,B46="",0)</f>
        <v>0</v>
      </c>
      <c r="I46" s="83" t="str">
        <f t="shared" si="1"/>
        <v/>
      </c>
    </row>
    <row r="47" spans="1:9" ht="37.5" customHeight="1">
      <c r="A47" s="78">
        <v>44</v>
      </c>
      <c r="B47" s="86"/>
      <c r="C47" s="86"/>
      <c r="D47" s="87"/>
      <c r="E47" s="88"/>
      <c r="F47" s="71" t="str">
        <f t="shared" si="0"/>
        <v/>
      </c>
      <c r="H47" s="83" cm="1">
        <f t="array" ref="H47">_xlfn.IFS(B47="Scopus, WoS kitap yazarlığı",200,B47="Scopus, WoS kitap bölüm yazarlığı",150,B47="Uluslararası kitap yazarlığı",120,B47="Uluslararası kitap editörlüğü, bölüm yazarlığı",100,B47="Ulusal kitap yazarlığı",80,B47="Ulusal kitap editörlüğü, bölüm yazarlığı",30,B47="Çeviri kitap editörlüğü, kitap bölümü çevirisi, tam kitap çevirisi",20,B47="",0)</f>
        <v>0</v>
      </c>
      <c r="I47" s="83" t="str">
        <f t="shared" si="1"/>
        <v/>
      </c>
    </row>
    <row r="48" spans="1:9" ht="37.5" customHeight="1">
      <c r="A48" s="78">
        <v>45</v>
      </c>
      <c r="B48" s="86"/>
      <c r="C48" s="86"/>
      <c r="D48" s="87"/>
      <c r="E48" s="88"/>
      <c r="F48" s="71" t="str">
        <f t="shared" si="0"/>
        <v/>
      </c>
      <c r="H48" s="83" cm="1">
        <f t="array" ref="H48">_xlfn.IFS(B48="Scopus, WoS kitap yazarlığı",200,B48="Scopus, WoS kitap bölüm yazarlığı",150,B48="Uluslararası kitap yazarlığı",120,B48="Uluslararası kitap editörlüğü, bölüm yazarlığı",100,B48="Ulusal kitap yazarlığı",80,B48="Ulusal kitap editörlüğü, bölüm yazarlığı",30,B48="Çeviri kitap editörlüğü, kitap bölümü çevirisi, tam kitap çevirisi",20,B48="",0)</f>
        <v>0</v>
      </c>
      <c r="I48" s="83" t="str">
        <f t="shared" si="1"/>
        <v/>
      </c>
    </row>
    <row r="49" spans="1:9" ht="37.5" customHeight="1">
      <c r="A49" s="78">
        <v>46</v>
      </c>
      <c r="B49" s="86"/>
      <c r="C49" s="86"/>
      <c r="D49" s="87"/>
      <c r="E49" s="88"/>
      <c r="F49" s="71" t="str">
        <f t="shared" si="0"/>
        <v/>
      </c>
      <c r="H49" s="83" cm="1">
        <f t="array" ref="H49">_xlfn.IFS(B49="Scopus, WoS kitap yazarlığı",200,B49="Scopus, WoS kitap bölüm yazarlığı",150,B49="Uluslararası kitap yazarlığı",120,B49="Uluslararası kitap editörlüğü, bölüm yazarlığı",100,B49="Ulusal kitap yazarlığı",80,B49="Ulusal kitap editörlüğü, bölüm yazarlığı",30,B49="Çeviri kitap editörlüğü, kitap bölümü çevirisi, tam kitap çevirisi",20,B49="",0)</f>
        <v>0</v>
      </c>
      <c r="I49" s="83" t="str">
        <f t="shared" si="1"/>
        <v/>
      </c>
    </row>
    <row r="50" spans="1:9" ht="37.5" customHeight="1">
      <c r="A50" s="78">
        <v>47</v>
      </c>
      <c r="B50" s="86"/>
      <c r="C50" s="86"/>
      <c r="D50" s="87"/>
      <c r="E50" s="88"/>
      <c r="F50" s="71" t="str">
        <f t="shared" si="0"/>
        <v/>
      </c>
      <c r="H50" s="83" cm="1">
        <f t="array" ref="H50">_xlfn.IFS(B50="Scopus, WoS kitap yazarlığı",200,B50="Scopus, WoS kitap bölüm yazarlığı",150,B50="Uluslararası kitap yazarlığı",120,B50="Uluslararası kitap editörlüğü, bölüm yazarlığı",100,B50="Ulusal kitap yazarlığı",80,B50="Ulusal kitap editörlüğü, bölüm yazarlığı",30,B50="Çeviri kitap editörlüğü, kitap bölümü çevirisi, tam kitap çevirisi",20,B50="",0)</f>
        <v>0</v>
      </c>
      <c r="I50" s="83" t="str">
        <f t="shared" si="1"/>
        <v/>
      </c>
    </row>
    <row r="51" spans="1:9" ht="37.5" customHeight="1">
      <c r="A51" s="78">
        <v>48</v>
      </c>
      <c r="B51" s="86"/>
      <c r="C51" s="86"/>
      <c r="D51" s="87"/>
      <c r="E51" s="88"/>
      <c r="F51" s="71" t="str">
        <f t="shared" si="0"/>
        <v/>
      </c>
      <c r="H51" s="83" cm="1">
        <f t="array" ref="H51">_xlfn.IFS(B51="Scopus, WoS kitap yazarlığı",200,B51="Scopus, WoS kitap bölüm yazarlığı",150,B51="Uluslararası kitap yazarlığı",120,B51="Uluslararası kitap editörlüğü, bölüm yazarlığı",100,B51="Ulusal kitap yazarlığı",80,B51="Ulusal kitap editörlüğü, bölüm yazarlığı",30,B51="Çeviri kitap editörlüğü, kitap bölümü çevirisi, tam kitap çevirisi",20,B51="",0)</f>
        <v>0</v>
      </c>
      <c r="I51" s="83" t="str">
        <f t="shared" si="1"/>
        <v/>
      </c>
    </row>
    <row r="52" spans="1:9" ht="37.5" customHeight="1">
      <c r="A52" s="78">
        <v>49</v>
      </c>
      <c r="B52" s="86"/>
      <c r="C52" s="86"/>
      <c r="D52" s="87"/>
      <c r="E52" s="88"/>
      <c r="F52" s="71" t="str">
        <f t="shared" si="0"/>
        <v/>
      </c>
      <c r="H52" s="83" cm="1">
        <f t="array" ref="H52">_xlfn.IFS(B52="Scopus, WoS kitap yazarlığı",200,B52="Scopus, WoS kitap bölüm yazarlığı",150,B52="Uluslararası kitap yazarlığı",120,B52="Uluslararası kitap editörlüğü, bölüm yazarlığı",100,B52="Ulusal kitap yazarlığı",80,B52="Ulusal kitap editörlüğü, bölüm yazarlığı",30,B52="Çeviri kitap editörlüğü, kitap bölümü çevirisi, tam kitap çevirisi",20,B52="",0)</f>
        <v>0</v>
      </c>
      <c r="I52" s="83" t="str">
        <f t="shared" si="1"/>
        <v/>
      </c>
    </row>
    <row r="53" spans="1:9" ht="37.5" customHeight="1">
      <c r="A53" s="78">
        <v>50</v>
      </c>
      <c r="B53" s="86"/>
      <c r="C53" s="86"/>
      <c r="D53" s="87"/>
      <c r="E53" s="88"/>
      <c r="F53" s="71" t="str">
        <f t="shared" si="0"/>
        <v/>
      </c>
      <c r="H53" s="83" cm="1">
        <f t="array" ref="H53">_xlfn.IFS(B53="Scopus, WoS kitap yazarlığı",200,B53="Scopus, WoS kitap bölüm yazarlığı",150,B53="Uluslararası kitap yazarlığı",120,B53="Uluslararası kitap editörlüğü, bölüm yazarlığı",100,B53="Ulusal kitap yazarlığı",80,B53="Ulusal kitap editörlüğü, bölüm yazarlığı",30,B53="Çeviri kitap editörlüğü, kitap bölümü çevirisi, tam kitap çevirisi",20,B53="",0)</f>
        <v>0</v>
      </c>
      <c r="I53" s="83" t="str">
        <f t="shared" si="1"/>
        <v/>
      </c>
    </row>
    <row r="54" spans="1:9" ht="37.5" customHeight="1">
      <c r="A54" s="78">
        <v>51</v>
      </c>
      <c r="B54" s="86"/>
      <c r="C54" s="86"/>
      <c r="D54" s="87"/>
      <c r="E54" s="88"/>
      <c r="F54" s="71" t="str">
        <f t="shared" si="0"/>
        <v/>
      </c>
      <c r="H54" s="83" cm="1">
        <f t="array" ref="H54">_xlfn.IFS(B54="Scopus, WoS kitap yazarlığı",200,B54="Scopus, WoS kitap bölüm yazarlığı",150,B54="Uluslararası kitap yazarlığı",120,B54="Uluslararası kitap editörlüğü, bölüm yazarlığı",100,B54="Ulusal kitap yazarlığı",80,B54="Ulusal kitap editörlüğü, bölüm yazarlığı",30,B54="Çeviri kitap editörlüğü, kitap bölümü çevirisi, tam kitap çevirisi",20,B54="",0)</f>
        <v>0</v>
      </c>
      <c r="I54" s="83" t="str">
        <f t="shared" si="1"/>
        <v/>
      </c>
    </row>
    <row r="55" spans="1:9" ht="37.5" customHeight="1">
      <c r="A55" s="78">
        <v>52</v>
      </c>
      <c r="B55" s="86"/>
      <c r="C55" s="86"/>
      <c r="D55" s="87"/>
      <c r="E55" s="88"/>
      <c r="F55" s="71" t="str">
        <f t="shared" si="0"/>
        <v/>
      </c>
      <c r="H55" s="83" cm="1">
        <f t="array" ref="H55">_xlfn.IFS(B55="Scopus, WoS kitap yazarlığı",200,B55="Scopus, WoS kitap bölüm yazarlığı",150,B55="Uluslararası kitap yazarlığı",120,B55="Uluslararası kitap editörlüğü, bölüm yazarlığı",100,B55="Ulusal kitap yazarlığı",80,B55="Ulusal kitap editörlüğü, bölüm yazarlığı",30,B55="Çeviri kitap editörlüğü, kitap bölümü çevirisi, tam kitap çevirisi",20,B55="",0)</f>
        <v>0</v>
      </c>
      <c r="I55" s="83" t="str">
        <f t="shared" si="1"/>
        <v/>
      </c>
    </row>
    <row r="56" spans="1:9" ht="37.5" customHeight="1">
      <c r="A56" s="78">
        <v>53</v>
      </c>
      <c r="B56" s="86"/>
      <c r="C56" s="86"/>
      <c r="D56" s="87"/>
      <c r="E56" s="88"/>
      <c r="F56" s="71" t="str">
        <f t="shared" si="0"/>
        <v/>
      </c>
      <c r="H56" s="83" cm="1">
        <f t="array" ref="H56">_xlfn.IFS(B56="Scopus, WoS kitap yazarlığı",200,B56="Scopus, WoS kitap bölüm yazarlığı",150,B56="Uluslararası kitap yazarlığı",120,B56="Uluslararası kitap editörlüğü, bölüm yazarlığı",100,B56="Ulusal kitap yazarlığı",80,B56="Ulusal kitap editörlüğü, bölüm yazarlığı",30,B56="Çeviri kitap editörlüğü, kitap bölümü çevirisi, tam kitap çevirisi",20,B56="",0)</f>
        <v>0</v>
      </c>
      <c r="I56" s="83" t="str">
        <f t="shared" si="1"/>
        <v/>
      </c>
    </row>
    <row r="57" spans="1:9" ht="37.5" customHeight="1">
      <c r="A57" s="78">
        <v>54</v>
      </c>
      <c r="B57" s="86"/>
      <c r="C57" s="86"/>
      <c r="D57" s="87"/>
      <c r="E57" s="88"/>
      <c r="F57" s="71" t="str">
        <f t="shared" si="0"/>
        <v/>
      </c>
      <c r="H57" s="83" cm="1">
        <f t="array" ref="H57">_xlfn.IFS(B57="Scopus, WoS kitap yazarlığı",200,B57="Scopus, WoS kitap bölüm yazarlığı",150,B57="Uluslararası kitap yazarlığı",120,B57="Uluslararası kitap editörlüğü, bölüm yazarlığı",100,B57="Ulusal kitap yazarlığı",80,B57="Ulusal kitap editörlüğü, bölüm yazarlığı",30,B57="Çeviri kitap editörlüğü, kitap bölümü çevirisi, tam kitap çevirisi",20,B57="",0)</f>
        <v>0</v>
      </c>
      <c r="I57" s="83" t="str">
        <f t="shared" si="1"/>
        <v/>
      </c>
    </row>
    <row r="58" spans="1:9" ht="37.5" customHeight="1">
      <c r="A58" s="78">
        <v>55</v>
      </c>
      <c r="B58" s="86"/>
      <c r="C58" s="86"/>
      <c r="D58" s="87"/>
      <c r="E58" s="88"/>
      <c r="F58" s="71" t="str">
        <f t="shared" si="0"/>
        <v/>
      </c>
      <c r="H58" s="83" cm="1">
        <f t="array" ref="H58">_xlfn.IFS(B58="Scopus, WoS kitap yazarlığı",200,B58="Scopus, WoS kitap bölüm yazarlığı",150,B58="Uluslararası kitap yazarlığı",120,B58="Uluslararası kitap editörlüğü, bölüm yazarlığı",100,B58="Ulusal kitap yazarlığı",80,B58="Ulusal kitap editörlüğü, bölüm yazarlığı",30,B58="Çeviri kitap editörlüğü, kitap bölümü çevirisi, tam kitap çevirisi",20,B58="",0)</f>
        <v>0</v>
      </c>
      <c r="I58" s="83" t="str">
        <f t="shared" si="1"/>
        <v/>
      </c>
    </row>
    <row r="59" spans="1:9" ht="37.5" customHeight="1">
      <c r="A59" s="78">
        <v>56</v>
      </c>
      <c r="B59" s="86"/>
      <c r="C59" s="86"/>
      <c r="D59" s="87"/>
      <c r="E59" s="88"/>
      <c r="F59" s="71" t="str">
        <f t="shared" si="0"/>
        <v/>
      </c>
      <c r="H59" s="83" cm="1">
        <f t="array" ref="H59">_xlfn.IFS(B59="Scopus, WoS kitap yazarlığı",200,B59="Scopus, WoS kitap bölüm yazarlığı",150,B59="Uluslararası kitap yazarlığı",120,B59="Uluslararası kitap editörlüğü, bölüm yazarlığı",100,B59="Ulusal kitap yazarlığı",80,B59="Ulusal kitap editörlüğü, bölüm yazarlığı",30,B59="Çeviri kitap editörlüğü, kitap bölümü çevirisi, tam kitap çevirisi",20,B59="",0)</f>
        <v>0</v>
      </c>
      <c r="I59" s="83" t="str">
        <f t="shared" si="1"/>
        <v/>
      </c>
    </row>
    <row r="60" spans="1:9" ht="37.5" customHeight="1">
      <c r="A60" s="78">
        <v>57</v>
      </c>
      <c r="B60" s="86"/>
      <c r="C60" s="86"/>
      <c r="D60" s="87"/>
      <c r="E60" s="88"/>
      <c r="F60" s="71" t="str">
        <f t="shared" si="0"/>
        <v/>
      </c>
      <c r="H60" s="83" cm="1">
        <f t="array" ref="H60">_xlfn.IFS(B60="Scopus, WoS kitap yazarlığı",200,B60="Scopus, WoS kitap bölüm yazarlığı",150,B60="Uluslararası kitap yazarlığı",120,B60="Uluslararası kitap editörlüğü, bölüm yazarlığı",100,B60="Ulusal kitap yazarlığı",80,B60="Ulusal kitap editörlüğü, bölüm yazarlığı",30,B60="Çeviri kitap editörlüğü, kitap bölümü çevirisi, tam kitap çevirisi",20,B60="",0)</f>
        <v>0</v>
      </c>
      <c r="I60" s="83" t="str">
        <f t="shared" si="1"/>
        <v/>
      </c>
    </row>
    <row r="61" spans="1:9" ht="37.5" customHeight="1">
      <c r="A61" s="78">
        <v>58</v>
      </c>
      <c r="B61" s="86"/>
      <c r="C61" s="86"/>
      <c r="D61" s="87"/>
      <c r="E61" s="88"/>
      <c r="F61" s="71" t="str">
        <f t="shared" si="0"/>
        <v/>
      </c>
      <c r="H61" s="83" cm="1">
        <f t="array" ref="H61">_xlfn.IFS(B61="Scopus, WoS kitap yazarlığı",200,B61="Scopus, WoS kitap bölüm yazarlığı",150,B61="Uluslararası kitap yazarlığı",120,B61="Uluslararası kitap editörlüğü, bölüm yazarlığı",100,B61="Ulusal kitap yazarlığı",80,B61="Ulusal kitap editörlüğü, bölüm yazarlığı",30,B61="Çeviri kitap editörlüğü, kitap bölümü çevirisi, tam kitap çevirisi",20,B61="",0)</f>
        <v>0</v>
      </c>
      <c r="I61" s="83" t="str">
        <f t="shared" si="1"/>
        <v/>
      </c>
    </row>
    <row r="62" spans="1:9" ht="37.5" customHeight="1">
      <c r="A62" s="78">
        <v>59</v>
      </c>
      <c r="B62" s="86"/>
      <c r="C62" s="86"/>
      <c r="D62" s="87"/>
      <c r="E62" s="88"/>
      <c r="F62" s="71" t="str">
        <f t="shared" si="0"/>
        <v/>
      </c>
      <c r="H62" s="83" cm="1">
        <f t="array" ref="H62">_xlfn.IFS(B62="Scopus, WoS kitap yazarlığı",200,B62="Scopus, WoS kitap bölüm yazarlığı",150,B62="Uluslararası kitap yazarlığı",120,B62="Uluslararası kitap editörlüğü, bölüm yazarlığı",100,B62="Ulusal kitap yazarlığı",80,B62="Ulusal kitap editörlüğü, bölüm yazarlığı",30,B62="Çeviri kitap editörlüğü, kitap bölümü çevirisi, tam kitap çevirisi",20,B62="",0)</f>
        <v>0</v>
      </c>
      <c r="I62" s="83" t="str">
        <f t="shared" si="1"/>
        <v/>
      </c>
    </row>
    <row r="63" spans="1:9" ht="37.5" customHeight="1">
      <c r="A63" s="78">
        <v>60</v>
      </c>
      <c r="B63" s="86"/>
      <c r="C63" s="86"/>
      <c r="D63" s="87"/>
      <c r="E63" s="88"/>
      <c r="F63" s="71" t="str">
        <f t="shared" si="0"/>
        <v/>
      </c>
      <c r="H63" s="83" cm="1">
        <f t="array" ref="H63">_xlfn.IFS(B63="Scopus, WoS kitap yazarlığı",200,B63="Scopus, WoS kitap bölüm yazarlığı",150,B63="Uluslararası kitap yazarlığı",120,B63="Uluslararası kitap editörlüğü, bölüm yazarlığı",100,B63="Ulusal kitap yazarlığı",80,B63="Ulusal kitap editörlüğü, bölüm yazarlığı",30,B63="Çeviri kitap editörlüğü, kitap bölümü çevirisi, tam kitap çevirisi",20,B63="",0)</f>
        <v>0</v>
      </c>
      <c r="I63" s="83" t="str">
        <f t="shared" si="1"/>
        <v/>
      </c>
    </row>
    <row r="64" spans="1:9" ht="37.5" customHeight="1">
      <c r="A64" s="78">
        <v>61</v>
      </c>
      <c r="B64" s="86"/>
      <c r="C64" s="86"/>
      <c r="D64" s="87"/>
      <c r="E64" s="88"/>
      <c r="F64" s="71" t="str">
        <f t="shared" si="0"/>
        <v/>
      </c>
      <c r="H64" s="83" cm="1">
        <f t="array" ref="H64">_xlfn.IFS(B64="Scopus, WoS kitap yazarlığı",200,B64="Scopus, WoS kitap bölüm yazarlığı",150,B64="Uluslararası kitap yazarlığı",120,B64="Uluslararası kitap editörlüğü, bölüm yazarlığı",100,B64="Ulusal kitap yazarlığı",80,B64="Ulusal kitap editörlüğü, bölüm yazarlığı",30,B64="Çeviri kitap editörlüğü, kitap bölümü çevirisi, tam kitap çevirisi",20,B64="",0)</f>
        <v>0</v>
      </c>
      <c r="I64" s="83" t="str">
        <f t="shared" si="1"/>
        <v/>
      </c>
    </row>
    <row r="65" spans="1:9" ht="37.5" customHeight="1">
      <c r="A65" s="78">
        <v>62</v>
      </c>
      <c r="B65" s="86"/>
      <c r="C65" s="86"/>
      <c r="D65" s="87"/>
      <c r="E65" s="88"/>
      <c r="F65" s="71" t="str">
        <f t="shared" si="0"/>
        <v/>
      </c>
      <c r="H65" s="83" cm="1">
        <f t="array" ref="H65">_xlfn.IFS(B65="Scopus, WoS kitap yazarlığı",200,B65="Scopus, WoS kitap bölüm yazarlığı",150,B65="Uluslararası kitap yazarlığı",120,B65="Uluslararası kitap editörlüğü, bölüm yazarlığı",100,B65="Ulusal kitap yazarlığı",80,B65="Ulusal kitap editörlüğü, bölüm yazarlığı",30,B65="Çeviri kitap editörlüğü, kitap bölümü çevirisi, tam kitap çevirisi",20,B65="",0)</f>
        <v>0</v>
      </c>
      <c r="I65" s="83" t="str">
        <f t="shared" si="1"/>
        <v/>
      </c>
    </row>
    <row r="66" spans="1:9" ht="37.5" customHeight="1">
      <c r="A66" s="78">
        <v>63</v>
      </c>
      <c r="B66" s="86"/>
      <c r="C66" s="86"/>
      <c r="D66" s="87"/>
      <c r="E66" s="88"/>
      <c r="F66" s="71" t="str">
        <f t="shared" si="0"/>
        <v/>
      </c>
      <c r="H66" s="83" cm="1">
        <f t="array" ref="H66">_xlfn.IFS(B66="Scopus, WoS kitap yazarlığı",200,B66="Scopus, WoS kitap bölüm yazarlığı",150,B66="Uluslararası kitap yazarlığı",120,B66="Uluslararası kitap editörlüğü, bölüm yazarlığı",100,B66="Ulusal kitap yazarlığı",80,B66="Ulusal kitap editörlüğü, bölüm yazarlığı",30,B66="Çeviri kitap editörlüğü, kitap bölümü çevirisi, tam kitap çevirisi",20,B66="",0)</f>
        <v>0</v>
      </c>
      <c r="I66" s="83" t="str">
        <f t="shared" si="1"/>
        <v/>
      </c>
    </row>
    <row r="67" spans="1:9" ht="37.5" customHeight="1">
      <c r="A67" s="78">
        <v>64</v>
      </c>
      <c r="B67" s="86"/>
      <c r="C67" s="86"/>
      <c r="D67" s="87"/>
      <c r="E67" s="88"/>
      <c r="F67" s="71" t="str">
        <f t="shared" si="0"/>
        <v/>
      </c>
      <c r="H67" s="83" cm="1">
        <f t="array" ref="H67">_xlfn.IFS(B67="Scopus, WoS kitap yazarlığı",200,B67="Scopus, WoS kitap bölüm yazarlığı",150,B67="Uluslararası kitap yazarlığı",120,B67="Uluslararası kitap editörlüğü, bölüm yazarlığı",100,B67="Ulusal kitap yazarlığı",80,B67="Ulusal kitap editörlüğü, bölüm yazarlığı",30,B67="Çeviri kitap editörlüğü, kitap bölümü çevirisi, tam kitap çevirisi",20,B67="",0)</f>
        <v>0</v>
      </c>
      <c r="I67" s="83" t="str">
        <f t="shared" si="1"/>
        <v/>
      </c>
    </row>
    <row r="68" spans="1:9" ht="37.5" customHeight="1">
      <c r="A68" s="78">
        <v>65</v>
      </c>
      <c r="B68" s="86"/>
      <c r="C68" s="86"/>
      <c r="D68" s="87"/>
      <c r="E68" s="88"/>
      <c r="F68" s="71" t="str">
        <f t="shared" si="0"/>
        <v/>
      </c>
      <c r="H68" s="83" cm="1">
        <f t="array" ref="H68">_xlfn.IFS(B68="Scopus, WoS kitap yazarlığı",200,B68="Scopus, WoS kitap bölüm yazarlığı",150,B68="Uluslararası kitap yazarlığı",120,B68="Uluslararası kitap editörlüğü, bölüm yazarlığı",100,B68="Ulusal kitap yazarlığı",80,B68="Ulusal kitap editörlüğü, bölüm yazarlığı",30,B68="Çeviri kitap editörlüğü, kitap bölümü çevirisi, tam kitap çevirisi",20,B68="",0)</f>
        <v>0</v>
      </c>
      <c r="I68" s="83" t="str">
        <f t="shared" si="1"/>
        <v/>
      </c>
    </row>
    <row r="69" spans="1:9" ht="37.5" customHeight="1">
      <c r="A69" s="78">
        <v>66</v>
      </c>
      <c r="B69" s="86"/>
      <c r="C69" s="86"/>
      <c r="D69" s="87"/>
      <c r="E69" s="88"/>
      <c r="F69" s="71" t="str">
        <f t="shared" ref="F69:F101" si="2">I69</f>
        <v/>
      </c>
      <c r="H69" s="83" cm="1">
        <f t="array" ref="H69">_xlfn.IFS(B69="Scopus, WoS kitap yazarlığı",200,B69="Scopus, WoS kitap bölüm yazarlığı",150,B69="Uluslararası kitap yazarlığı",120,B69="Uluslararası kitap editörlüğü, bölüm yazarlığı",100,B69="Ulusal kitap yazarlığı",80,B69="Ulusal kitap editörlüğü, bölüm yazarlığı",30,B69="Çeviri kitap editörlüğü, kitap bölümü çevirisi, tam kitap çevirisi",20,B69="",0)</f>
        <v>0</v>
      </c>
      <c r="I69" s="83" t="str">
        <f t="shared" ref="I69:I101" si="3">IF(OR(H69="", C69="", C69=0), "", H69/C69)</f>
        <v/>
      </c>
    </row>
    <row r="70" spans="1:9" ht="37.5" customHeight="1">
      <c r="A70" s="78">
        <v>67</v>
      </c>
      <c r="B70" s="86"/>
      <c r="C70" s="86"/>
      <c r="D70" s="87"/>
      <c r="E70" s="88"/>
      <c r="F70" s="71" t="str">
        <f t="shared" si="2"/>
        <v/>
      </c>
      <c r="H70" s="83" cm="1">
        <f t="array" ref="H70">_xlfn.IFS(B70="Scopus, WoS kitap yazarlığı",200,B70="Scopus, WoS kitap bölüm yazarlığı",150,B70="Uluslararası kitap yazarlığı",120,B70="Uluslararası kitap editörlüğü, bölüm yazarlığı",100,B70="Ulusal kitap yazarlığı",80,B70="Ulusal kitap editörlüğü, bölüm yazarlığı",30,B70="Çeviri kitap editörlüğü, kitap bölümü çevirisi, tam kitap çevirisi",20,B70="",0)</f>
        <v>0</v>
      </c>
      <c r="I70" s="83" t="str">
        <f t="shared" si="3"/>
        <v/>
      </c>
    </row>
    <row r="71" spans="1:9" ht="37.5" customHeight="1">
      <c r="A71" s="78">
        <v>68</v>
      </c>
      <c r="B71" s="86"/>
      <c r="C71" s="86"/>
      <c r="D71" s="87"/>
      <c r="E71" s="88"/>
      <c r="F71" s="71" t="str">
        <f t="shared" si="2"/>
        <v/>
      </c>
      <c r="H71" s="83" cm="1">
        <f t="array" ref="H71">_xlfn.IFS(B71="Scopus, WoS kitap yazarlığı",200,B71="Scopus, WoS kitap bölüm yazarlığı",150,B71="Uluslararası kitap yazarlığı",120,B71="Uluslararası kitap editörlüğü, bölüm yazarlığı",100,B71="Ulusal kitap yazarlığı",80,B71="Ulusal kitap editörlüğü, bölüm yazarlığı",30,B71="Çeviri kitap editörlüğü, kitap bölümü çevirisi, tam kitap çevirisi",20,B71="",0)</f>
        <v>0</v>
      </c>
      <c r="I71" s="83" t="str">
        <f t="shared" si="3"/>
        <v/>
      </c>
    </row>
    <row r="72" spans="1:9" ht="37.5" customHeight="1">
      <c r="A72" s="78">
        <v>69</v>
      </c>
      <c r="B72" s="86"/>
      <c r="C72" s="86"/>
      <c r="D72" s="87"/>
      <c r="E72" s="88"/>
      <c r="F72" s="71" t="str">
        <f t="shared" si="2"/>
        <v/>
      </c>
      <c r="H72" s="83" cm="1">
        <f t="array" ref="H72">_xlfn.IFS(B72="Scopus, WoS kitap yazarlığı",200,B72="Scopus, WoS kitap bölüm yazarlığı",150,B72="Uluslararası kitap yazarlığı",120,B72="Uluslararası kitap editörlüğü, bölüm yazarlığı",100,B72="Ulusal kitap yazarlığı",80,B72="Ulusal kitap editörlüğü, bölüm yazarlığı",30,B72="Çeviri kitap editörlüğü, kitap bölümü çevirisi, tam kitap çevirisi",20,B72="",0)</f>
        <v>0</v>
      </c>
      <c r="I72" s="83" t="str">
        <f t="shared" si="3"/>
        <v/>
      </c>
    </row>
    <row r="73" spans="1:9" ht="37.5" customHeight="1">
      <c r="A73" s="78">
        <v>70</v>
      </c>
      <c r="B73" s="86"/>
      <c r="C73" s="86"/>
      <c r="D73" s="87"/>
      <c r="E73" s="88"/>
      <c r="F73" s="71" t="str">
        <f t="shared" si="2"/>
        <v/>
      </c>
      <c r="H73" s="83" cm="1">
        <f t="array" ref="H73">_xlfn.IFS(B73="Scopus, WoS kitap yazarlığı",200,B73="Scopus, WoS kitap bölüm yazarlığı",150,B73="Uluslararası kitap yazarlığı",120,B73="Uluslararası kitap editörlüğü, bölüm yazarlığı",100,B73="Ulusal kitap yazarlığı",80,B73="Ulusal kitap editörlüğü, bölüm yazarlığı",30,B73="Çeviri kitap editörlüğü, kitap bölümü çevirisi, tam kitap çevirisi",20,B73="",0)</f>
        <v>0</v>
      </c>
      <c r="I73" s="83" t="str">
        <f t="shared" si="3"/>
        <v/>
      </c>
    </row>
    <row r="74" spans="1:9" ht="37.5" customHeight="1">
      <c r="A74" s="78">
        <v>71</v>
      </c>
      <c r="B74" s="86"/>
      <c r="C74" s="86"/>
      <c r="D74" s="87"/>
      <c r="E74" s="88"/>
      <c r="F74" s="71" t="str">
        <f t="shared" si="2"/>
        <v/>
      </c>
      <c r="H74" s="83" cm="1">
        <f t="array" ref="H74">_xlfn.IFS(B74="Scopus, WoS kitap yazarlığı",200,B74="Scopus, WoS kitap bölüm yazarlığı",150,B74="Uluslararası kitap yazarlığı",120,B74="Uluslararası kitap editörlüğü, bölüm yazarlığı",100,B74="Ulusal kitap yazarlığı",80,B74="Ulusal kitap editörlüğü, bölüm yazarlığı",30,B74="Çeviri kitap editörlüğü, kitap bölümü çevirisi, tam kitap çevirisi",20,B74="",0)</f>
        <v>0</v>
      </c>
      <c r="I74" s="83" t="str">
        <f t="shared" si="3"/>
        <v/>
      </c>
    </row>
    <row r="75" spans="1:9" ht="37.5" customHeight="1">
      <c r="A75" s="78">
        <v>72</v>
      </c>
      <c r="B75" s="86"/>
      <c r="C75" s="86"/>
      <c r="D75" s="87"/>
      <c r="E75" s="88"/>
      <c r="F75" s="71" t="str">
        <f t="shared" si="2"/>
        <v/>
      </c>
      <c r="H75" s="83" cm="1">
        <f t="array" ref="H75">_xlfn.IFS(B75="Scopus, WoS kitap yazarlığı",200,B75="Scopus, WoS kitap bölüm yazarlığı",150,B75="Uluslararası kitap yazarlığı",120,B75="Uluslararası kitap editörlüğü, bölüm yazarlığı",100,B75="Ulusal kitap yazarlığı",80,B75="Ulusal kitap editörlüğü, bölüm yazarlığı",30,B75="Çeviri kitap editörlüğü, kitap bölümü çevirisi, tam kitap çevirisi",20,B75="",0)</f>
        <v>0</v>
      </c>
      <c r="I75" s="83" t="str">
        <f t="shared" si="3"/>
        <v/>
      </c>
    </row>
    <row r="76" spans="1:9" ht="37.5" customHeight="1">
      <c r="A76" s="78">
        <v>73</v>
      </c>
      <c r="B76" s="86"/>
      <c r="C76" s="86"/>
      <c r="D76" s="87"/>
      <c r="E76" s="88"/>
      <c r="F76" s="71" t="str">
        <f t="shared" si="2"/>
        <v/>
      </c>
      <c r="H76" s="83" cm="1">
        <f t="array" ref="H76">_xlfn.IFS(B76="Scopus, WoS kitap yazarlığı",200,B76="Scopus, WoS kitap bölüm yazarlığı",150,B76="Uluslararası kitap yazarlığı",120,B76="Uluslararası kitap editörlüğü, bölüm yazarlığı",100,B76="Ulusal kitap yazarlığı",80,B76="Ulusal kitap editörlüğü, bölüm yazarlığı",30,B76="Çeviri kitap editörlüğü, kitap bölümü çevirisi, tam kitap çevirisi",20,B76="",0)</f>
        <v>0</v>
      </c>
      <c r="I76" s="83" t="str">
        <f t="shared" si="3"/>
        <v/>
      </c>
    </row>
    <row r="77" spans="1:9" ht="37.5" customHeight="1">
      <c r="A77" s="78">
        <v>74</v>
      </c>
      <c r="B77" s="86"/>
      <c r="C77" s="86"/>
      <c r="D77" s="87"/>
      <c r="E77" s="88"/>
      <c r="F77" s="71" t="str">
        <f t="shared" si="2"/>
        <v/>
      </c>
      <c r="H77" s="83" cm="1">
        <f t="array" ref="H77">_xlfn.IFS(B77="Scopus, WoS kitap yazarlığı",200,B77="Scopus, WoS kitap bölüm yazarlığı",150,B77="Uluslararası kitap yazarlığı",120,B77="Uluslararası kitap editörlüğü, bölüm yazarlığı",100,B77="Ulusal kitap yazarlığı",80,B77="Ulusal kitap editörlüğü, bölüm yazarlığı",30,B77="Çeviri kitap editörlüğü, kitap bölümü çevirisi, tam kitap çevirisi",20,B77="",0)</f>
        <v>0</v>
      </c>
      <c r="I77" s="83" t="str">
        <f t="shared" si="3"/>
        <v/>
      </c>
    </row>
    <row r="78" spans="1:9" ht="37.5" customHeight="1">
      <c r="A78" s="78">
        <v>75</v>
      </c>
      <c r="B78" s="86"/>
      <c r="C78" s="86"/>
      <c r="D78" s="87"/>
      <c r="E78" s="88"/>
      <c r="F78" s="71" t="str">
        <f t="shared" si="2"/>
        <v/>
      </c>
      <c r="H78" s="83" cm="1">
        <f t="array" ref="H78">_xlfn.IFS(B78="Scopus, WoS kitap yazarlığı",200,B78="Scopus, WoS kitap bölüm yazarlığı",150,B78="Uluslararası kitap yazarlığı",120,B78="Uluslararası kitap editörlüğü, bölüm yazarlığı",100,B78="Ulusal kitap yazarlığı",80,B78="Ulusal kitap editörlüğü, bölüm yazarlığı",30,B78="Çeviri kitap editörlüğü, kitap bölümü çevirisi, tam kitap çevirisi",20,B78="",0)</f>
        <v>0</v>
      </c>
      <c r="I78" s="83" t="str">
        <f t="shared" si="3"/>
        <v/>
      </c>
    </row>
    <row r="79" spans="1:9" ht="37.5" customHeight="1">
      <c r="A79" s="78">
        <v>76</v>
      </c>
      <c r="B79" s="86"/>
      <c r="C79" s="86"/>
      <c r="D79" s="87"/>
      <c r="E79" s="88"/>
      <c r="F79" s="71" t="str">
        <f t="shared" si="2"/>
        <v/>
      </c>
      <c r="H79" s="83" cm="1">
        <f t="array" ref="H79">_xlfn.IFS(B79="Scopus, WoS kitap yazarlığı",200,B79="Scopus, WoS kitap bölüm yazarlığı",150,B79="Uluslararası kitap yazarlığı",120,B79="Uluslararası kitap editörlüğü, bölüm yazarlığı",100,B79="Ulusal kitap yazarlığı",80,B79="Ulusal kitap editörlüğü, bölüm yazarlığı",30,B79="Çeviri kitap editörlüğü, kitap bölümü çevirisi, tam kitap çevirisi",20,B79="",0)</f>
        <v>0</v>
      </c>
      <c r="I79" s="83" t="str">
        <f t="shared" si="3"/>
        <v/>
      </c>
    </row>
    <row r="80" spans="1:9" ht="37.5" customHeight="1">
      <c r="A80" s="78">
        <v>77</v>
      </c>
      <c r="B80" s="86"/>
      <c r="C80" s="86"/>
      <c r="D80" s="87"/>
      <c r="E80" s="88"/>
      <c r="F80" s="71" t="str">
        <f t="shared" si="2"/>
        <v/>
      </c>
      <c r="H80" s="83" cm="1">
        <f t="array" ref="H80">_xlfn.IFS(B80="Scopus, WoS kitap yazarlığı",200,B80="Scopus, WoS kitap bölüm yazarlığı",150,B80="Uluslararası kitap yazarlığı",120,B80="Uluslararası kitap editörlüğü, bölüm yazarlığı",100,B80="Ulusal kitap yazarlığı",80,B80="Ulusal kitap editörlüğü, bölüm yazarlığı",30,B80="Çeviri kitap editörlüğü, kitap bölümü çevirisi, tam kitap çevirisi",20,B80="",0)</f>
        <v>0</v>
      </c>
      <c r="I80" s="83" t="str">
        <f t="shared" si="3"/>
        <v/>
      </c>
    </row>
    <row r="81" spans="1:9" ht="37.5" customHeight="1">
      <c r="A81" s="78">
        <v>78</v>
      </c>
      <c r="B81" s="86"/>
      <c r="C81" s="86"/>
      <c r="D81" s="87"/>
      <c r="E81" s="88"/>
      <c r="F81" s="71" t="str">
        <f t="shared" si="2"/>
        <v/>
      </c>
      <c r="H81" s="83" cm="1">
        <f t="array" ref="H81">_xlfn.IFS(B81="Scopus, WoS kitap yazarlığı",200,B81="Scopus, WoS kitap bölüm yazarlığı",150,B81="Uluslararası kitap yazarlığı",120,B81="Uluslararası kitap editörlüğü, bölüm yazarlığı",100,B81="Ulusal kitap yazarlığı",80,B81="Ulusal kitap editörlüğü, bölüm yazarlığı",30,B81="Çeviri kitap editörlüğü, kitap bölümü çevirisi, tam kitap çevirisi",20,B81="",0)</f>
        <v>0</v>
      </c>
      <c r="I81" s="83" t="str">
        <f t="shared" si="3"/>
        <v/>
      </c>
    </row>
    <row r="82" spans="1:9" ht="37.5" customHeight="1">
      <c r="A82" s="78">
        <v>79</v>
      </c>
      <c r="B82" s="86"/>
      <c r="C82" s="86"/>
      <c r="D82" s="87"/>
      <c r="E82" s="88"/>
      <c r="F82" s="71" t="str">
        <f t="shared" si="2"/>
        <v/>
      </c>
      <c r="H82" s="83" cm="1">
        <f t="array" ref="H82">_xlfn.IFS(B82="Scopus, WoS kitap yazarlığı",200,B82="Scopus, WoS kitap bölüm yazarlığı",150,B82="Uluslararası kitap yazarlığı",120,B82="Uluslararası kitap editörlüğü, bölüm yazarlığı",100,B82="Ulusal kitap yazarlığı",80,B82="Ulusal kitap editörlüğü, bölüm yazarlığı",30,B82="Çeviri kitap editörlüğü, kitap bölümü çevirisi, tam kitap çevirisi",20,B82="",0)</f>
        <v>0</v>
      </c>
      <c r="I82" s="83" t="str">
        <f t="shared" si="3"/>
        <v/>
      </c>
    </row>
    <row r="83" spans="1:9" ht="37.5" customHeight="1">
      <c r="A83" s="78">
        <v>80</v>
      </c>
      <c r="B83" s="86"/>
      <c r="C83" s="86"/>
      <c r="D83" s="87"/>
      <c r="E83" s="88"/>
      <c r="F83" s="71" t="str">
        <f t="shared" si="2"/>
        <v/>
      </c>
      <c r="H83" s="83" cm="1">
        <f t="array" ref="H83">_xlfn.IFS(B83="Scopus, WoS kitap yazarlığı",200,B83="Scopus, WoS kitap bölüm yazarlığı",150,B83="Uluslararası kitap yazarlığı",120,B83="Uluslararası kitap editörlüğü, bölüm yazarlığı",100,B83="Ulusal kitap yazarlığı",80,B83="Ulusal kitap editörlüğü, bölüm yazarlığı",30,B83="Çeviri kitap editörlüğü, kitap bölümü çevirisi, tam kitap çevirisi",20,B83="",0)</f>
        <v>0</v>
      </c>
      <c r="I83" s="83" t="str">
        <f t="shared" si="3"/>
        <v/>
      </c>
    </row>
    <row r="84" spans="1:9" ht="37.5" customHeight="1">
      <c r="A84" s="78">
        <v>81</v>
      </c>
      <c r="B84" s="86"/>
      <c r="C84" s="86"/>
      <c r="D84" s="87"/>
      <c r="E84" s="88"/>
      <c r="F84" s="71" t="str">
        <f t="shared" si="2"/>
        <v/>
      </c>
      <c r="H84" s="83" cm="1">
        <f t="array" ref="H84">_xlfn.IFS(B84="Scopus, WoS kitap yazarlığı",200,B84="Scopus, WoS kitap bölüm yazarlığı",150,B84="Uluslararası kitap yazarlığı",120,B84="Uluslararası kitap editörlüğü, bölüm yazarlığı",100,B84="Ulusal kitap yazarlığı",80,B84="Ulusal kitap editörlüğü, bölüm yazarlığı",30,B84="Çeviri kitap editörlüğü, kitap bölümü çevirisi, tam kitap çevirisi",20,B84="",0)</f>
        <v>0</v>
      </c>
      <c r="I84" s="83" t="str">
        <f t="shared" si="3"/>
        <v/>
      </c>
    </row>
    <row r="85" spans="1:9" ht="37.5" customHeight="1">
      <c r="A85" s="78">
        <v>82</v>
      </c>
      <c r="B85" s="86"/>
      <c r="C85" s="86"/>
      <c r="D85" s="87"/>
      <c r="E85" s="88"/>
      <c r="F85" s="71" t="str">
        <f t="shared" si="2"/>
        <v/>
      </c>
      <c r="H85" s="83" cm="1">
        <f t="array" ref="H85">_xlfn.IFS(B85="Scopus, WoS kitap yazarlığı",200,B85="Scopus, WoS kitap bölüm yazarlığı",150,B85="Uluslararası kitap yazarlığı",120,B85="Uluslararası kitap editörlüğü, bölüm yazarlığı",100,B85="Ulusal kitap yazarlığı",80,B85="Ulusal kitap editörlüğü, bölüm yazarlığı",30,B85="Çeviri kitap editörlüğü, kitap bölümü çevirisi, tam kitap çevirisi",20,B85="",0)</f>
        <v>0</v>
      </c>
      <c r="I85" s="83" t="str">
        <f t="shared" si="3"/>
        <v/>
      </c>
    </row>
    <row r="86" spans="1:9" ht="37.5" customHeight="1">
      <c r="A86" s="78">
        <v>83</v>
      </c>
      <c r="B86" s="86"/>
      <c r="C86" s="86"/>
      <c r="D86" s="87"/>
      <c r="E86" s="88"/>
      <c r="F86" s="71" t="str">
        <f t="shared" si="2"/>
        <v/>
      </c>
      <c r="H86" s="83" cm="1">
        <f t="array" ref="H86">_xlfn.IFS(B86="Scopus, WoS kitap yazarlığı",200,B86="Scopus, WoS kitap bölüm yazarlığı",150,B86="Uluslararası kitap yazarlığı",120,B86="Uluslararası kitap editörlüğü, bölüm yazarlığı",100,B86="Ulusal kitap yazarlığı",80,B86="Ulusal kitap editörlüğü, bölüm yazarlığı",30,B86="Çeviri kitap editörlüğü, kitap bölümü çevirisi, tam kitap çevirisi",20,B86="",0)</f>
        <v>0</v>
      </c>
      <c r="I86" s="83" t="str">
        <f t="shared" si="3"/>
        <v/>
      </c>
    </row>
    <row r="87" spans="1:9" ht="37.5" customHeight="1">
      <c r="A87" s="78">
        <v>84</v>
      </c>
      <c r="B87" s="86"/>
      <c r="C87" s="86"/>
      <c r="D87" s="87"/>
      <c r="E87" s="88"/>
      <c r="F87" s="71" t="str">
        <f t="shared" si="2"/>
        <v/>
      </c>
      <c r="H87" s="83" cm="1">
        <f t="array" ref="H87">_xlfn.IFS(B87="Scopus, WoS kitap yazarlığı",200,B87="Scopus, WoS kitap bölüm yazarlığı",150,B87="Uluslararası kitap yazarlığı",120,B87="Uluslararası kitap editörlüğü, bölüm yazarlığı",100,B87="Ulusal kitap yazarlığı",80,B87="Ulusal kitap editörlüğü, bölüm yazarlığı",30,B87="Çeviri kitap editörlüğü, kitap bölümü çevirisi, tam kitap çevirisi",20,B87="",0)</f>
        <v>0</v>
      </c>
      <c r="I87" s="83" t="str">
        <f t="shared" si="3"/>
        <v/>
      </c>
    </row>
    <row r="88" spans="1:9" ht="37.5" customHeight="1">
      <c r="A88" s="78">
        <v>85</v>
      </c>
      <c r="B88" s="86"/>
      <c r="C88" s="86"/>
      <c r="D88" s="87"/>
      <c r="E88" s="88"/>
      <c r="F88" s="71" t="str">
        <f t="shared" si="2"/>
        <v/>
      </c>
      <c r="H88" s="83" cm="1">
        <f t="array" ref="H88">_xlfn.IFS(B88="Scopus, WoS kitap yazarlığı",200,B88="Scopus, WoS kitap bölüm yazarlığı",150,B88="Uluslararası kitap yazarlığı",120,B88="Uluslararası kitap editörlüğü, bölüm yazarlığı",100,B88="Ulusal kitap yazarlığı",80,B88="Ulusal kitap editörlüğü, bölüm yazarlığı",30,B88="Çeviri kitap editörlüğü, kitap bölümü çevirisi, tam kitap çevirisi",20,B88="",0)</f>
        <v>0</v>
      </c>
      <c r="I88" s="83" t="str">
        <f t="shared" si="3"/>
        <v/>
      </c>
    </row>
    <row r="89" spans="1:9" ht="37.5" customHeight="1">
      <c r="A89" s="78">
        <v>86</v>
      </c>
      <c r="B89" s="86"/>
      <c r="C89" s="86"/>
      <c r="D89" s="87"/>
      <c r="E89" s="88"/>
      <c r="F89" s="71" t="str">
        <f t="shared" si="2"/>
        <v/>
      </c>
      <c r="H89" s="83" cm="1">
        <f t="array" ref="H89">_xlfn.IFS(B89="Scopus, WoS kitap yazarlığı",200,B89="Scopus, WoS kitap bölüm yazarlığı",150,B89="Uluslararası kitap yazarlığı",120,B89="Uluslararası kitap editörlüğü, bölüm yazarlığı",100,B89="Ulusal kitap yazarlığı",80,B89="Ulusal kitap editörlüğü, bölüm yazarlığı",30,B89="Çeviri kitap editörlüğü, kitap bölümü çevirisi, tam kitap çevirisi",20,B89="",0)</f>
        <v>0</v>
      </c>
      <c r="I89" s="83" t="str">
        <f t="shared" si="3"/>
        <v/>
      </c>
    </row>
    <row r="90" spans="1:9" ht="37.5" customHeight="1">
      <c r="A90" s="78">
        <v>87</v>
      </c>
      <c r="B90" s="86"/>
      <c r="C90" s="86"/>
      <c r="D90" s="87"/>
      <c r="E90" s="88"/>
      <c r="F90" s="71" t="str">
        <f t="shared" si="2"/>
        <v/>
      </c>
      <c r="H90" s="83" cm="1">
        <f t="array" ref="H90">_xlfn.IFS(B90="Scopus, WoS kitap yazarlığı",200,B90="Scopus, WoS kitap bölüm yazarlığı",150,B90="Uluslararası kitap yazarlığı",120,B90="Uluslararası kitap editörlüğü, bölüm yazarlığı",100,B90="Ulusal kitap yazarlığı",80,B90="Ulusal kitap editörlüğü, bölüm yazarlığı",30,B90="Çeviri kitap editörlüğü, kitap bölümü çevirisi, tam kitap çevirisi",20,B90="",0)</f>
        <v>0</v>
      </c>
      <c r="I90" s="83" t="str">
        <f t="shared" si="3"/>
        <v/>
      </c>
    </row>
    <row r="91" spans="1:9" ht="37.5" customHeight="1">
      <c r="A91" s="78">
        <v>88</v>
      </c>
      <c r="B91" s="86"/>
      <c r="C91" s="86"/>
      <c r="D91" s="87"/>
      <c r="E91" s="88"/>
      <c r="F91" s="71" t="str">
        <f t="shared" si="2"/>
        <v/>
      </c>
      <c r="H91" s="83" cm="1">
        <f t="array" ref="H91">_xlfn.IFS(B91="Scopus, WoS kitap yazarlığı",200,B91="Scopus, WoS kitap bölüm yazarlığı",150,B91="Uluslararası kitap yazarlığı",120,B91="Uluslararası kitap editörlüğü, bölüm yazarlığı",100,B91="Ulusal kitap yazarlığı",80,B91="Ulusal kitap editörlüğü, bölüm yazarlığı",30,B91="Çeviri kitap editörlüğü, kitap bölümü çevirisi, tam kitap çevirisi",20,B91="",0)</f>
        <v>0</v>
      </c>
      <c r="I91" s="83" t="str">
        <f t="shared" si="3"/>
        <v/>
      </c>
    </row>
    <row r="92" spans="1:9" ht="37.5" customHeight="1">
      <c r="A92" s="78">
        <v>89</v>
      </c>
      <c r="B92" s="86"/>
      <c r="C92" s="86"/>
      <c r="D92" s="87"/>
      <c r="E92" s="88"/>
      <c r="F92" s="71" t="str">
        <f t="shared" si="2"/>
        <v/>
      </c>
      <c r="H92" s="83" cm="1">
        <f t="array" ref="H92">_xlfn.IFS(B92="Scopus, WoS kitap yazarlığı",200,B92="Scopus, WoS kitap bölüm yazarlığı",150,B92="Uluslararası kitap yazarlığı",120,B92="Uluslararası kitap editörlüğü, bölüm yazarlığı",100,B92="Ulusal kitap yazarlığı",80,B92="Ulusal kitap editörlüğü, bölüm yazarlığı",30,B92="Çeviri kitap editörlüğü, kitap bölümü çevirisi, tam kitap çevirisi",20,B92="",0)</f>
        <v>0</v>
      </c>
      <c r="I92" s="83" t="str">
        <f t="shared" si="3"/>
        <v/>
      </c>
    </row>
    <row r="93" spans="1:9" ht="37.5" customHeight="1">
      <c r="A93" s="78">
        <v>90</v>
      </c>
      <c r="B93" s="86"/>
      <c r="C93" s="86"/>
      <c r="D93" s="87"/>
      <c r="E93" s="88"/>
      <c r="F93" s="71" t="str">
        <f t="shared" si="2"/>
        <v/>
      </c>
      <c r="H93" s="83" cm="1">
        <f t="array" ref="H93">_xlfn.IFS(B93="Scopus, WoS kitap yazarlığı",200,B93="Scopus, WoS kitap bölüm yazarlığı",150,B93="Uluslararası kitap yazarlığı",120,B93="Uluslararası kitap editörlüğü, bölüm yazarlığı",100,B93="Ulusal kitap yazarlığı",80,B93="Ulusal kitap editörlüğü, bölüm yazarlığı",30,B93="Çeviri kitap editörlüğü, kitap bölümü çevirisi, tam kitap çevirisi",20,B93="",0)</f>
        <v>0</v>
      </c>
      <c r="I93" s="83" t="str">
        <f t="shared" si="3"/>
        <v/>
      </c>
    </row>
    <row r="94" spans="1:9" ht="37.5" customHeight="1">
      <c r="A94" s="78">
        <v>91</v>
      </c>
      <c r="B94" s="86"/>
      <c r="C94" s="86"/>
      <c r="D94" s="87"/>
      <c r="E94" s="88"/>
      <c r="F94" s="71" t="str">
        <f t="shared" si="2"/>
        <v/>
      </c>
      <c r="H94" s="83" cm="1">
        <f t="array" ref="H94">_xlfn.IFS(B94="Scopus, WoS kitap yazarlığı",200,B94="Scopus, WoS kitap bölüm yazarlığı",150,B94="Uluslararası kitap yazarlığı",120,B94="Uluslararası kitap editörlüğü, bölüm yazarlığı",100,B94="Ulusal kitap yazarlığı",80,B94="Ulusal kitap editörlüğü, bölüm yazarlığı",30,B94="Çeviri kitap editörlüğü, kitap bölümü çevirisi, tam kitap çevirisi",20,B94="",0)</f>
        <v>0</v>
      </c>
      <c r="I94" s="83" t="str">
        <f t="shared" si="3"/>
        <v/>
      </c>
    </row>
    <row r="95" spans="1:9" ht="37.5" customHeight="1">
      <c r="A95" s="78">
        <v>92</v>
      </c>
      <c r="B95" s="86"/>
      <c r="C95" s="86"/>
      <c r="D95" s="87"/>
      <c r="E95" s="88"/>
      <c r="F95" s="71" t="str">
        <f t="shared" si="2"/>
        <v/>
      </c>
      <c r="H95" s="83" cm="1">
        <f t="array" ref="H95">_xlfn.IFS(B95="Scopus, WoS kitap yazarlığı",200,B95="Scopus, WoS kitap bölüm yazarlığı",150,B95="Uluslararası kitap yazarlığı",120,B95="Uluslararası kitap editörlüğü, bölüm yazarlığı",100,B95="Ulusal kitap yazarlığı",80,B95="Ulusal kitap editörlüğü, bölüm yazarlığı",30,B95="Çeviri kitap editörlüğü, kitap bölümü çevirisi, tam kitap çevirisi",20,B95="",0)</f>
        <v>0</v>
      </c>
      <c r="I95" s="83" t="str">
        <f t="shared" si="3"/>
        <v/>
      </c>
    </row>
    <row r="96" spans="1:9" ht="37.5" customHeight="1">
      <c r="A96" s="78">
        <v>93</v>
      </c>
      <c r="B96" s="86"/>
      <c r="C96" s="86"/>
      <c r="D96" s="87"/>
      <c r="E96" s="88"/>
      <c r="F96" s="71" t="str">
        <f t="shared" si="2"/>
        <v/>
      </c>
      <c r="H96" s="83" cm="1">
        <f t="array" ref="H96">_xlfn.IFS(B96="Scopus, WoS kitap yazarlığı",200,B96="Scopus, WoS kitap bölüm yazarlığı",150,B96="Uluslararası kitap yazarlığı",120,B96="Uluslararası kitap editörlüğü, bölüm yazarlığı",100,B96="Ulusal kitap yazarlığı",80,B96="Ulusal kitap editörlüğü, bölüm yazarlığı",30,B96="Çeviri kitap editörlüğü, kitap bölümü çevirisi, tam kitap çevirisi",20,B96="",0)</f>
        <v>0</v>
      </c>
      <c r="I96" s="83" t="str">
        <f t="shared" si="3"/>
        <v/>
      </c>
    </row>
    <row r="97" spans="1:9" ht="37.5" customHeight="1">
      <c r="A97" s="78">
        <v>94</v>
      </c>
      <c r="B97" s="86"/>
      <c r="C97" s="86"/>
      <c r="D97" s="87"/>
      <c r="E97" s="88"/>
      <c r="F97" s="71" t="str">
        <f t="shared" si="2"/>
        <v/>
      </c>
      <c r="H97" s="83" cm="1">
        <f t="array" ref="H97">_xlfn.IFS(B97="Scopus, WoS kitap yazarlığı",200,B97="Scopus, WoS kitap bölüm yazarlığı",150,B97="Uluslararası kitap yazarlığı",120,B97="Uluslararası kitap editörlüğü, bölüm yazarlığı",100,B97="Ulusal kitap yazarlığı",80,B97="Ulusal kitap editörlüğü, bölüm yazarlığı",30,B97="Çeviri kitap editörlüğü, kitap bölümü çevirisi, tam kitap çevirisi",20,B97="",0)</f>
        <v>0</v>
      </c>
      <c r="I97" s="83" t="str">
        <f t="shared" si="3"/>
        <v/>
      </c>
    </row>
    <row r="98" spans="1:9" ht="37.5" customHeight="1">
      <c r="A98" s="78">
        <v>95</v>
      </c>
      <c r="B98" s="86"/>
      <c r="C98" s="86"/>
      <c r="D98" s="87"/>
      <c r="E98" s="88"/>
      <c r="F98" s="71" t="str">
        <f t="shared" si="2"/>
        <v/>
      </c>
      <c r="H98" s="83" cm="1">
        <f t="array" ref="H98">_xlfn.IFS(B98="Scopus, WoS kitap yazarlığı",200,B98="Scopus, WoS kitap bölüm yazarlığı",150,B98="Uluslararası kitap yazarlığı",120,B98="Uluslararası kitap editörlüğü, bölüm yazarlığı",100,B98="Ulusal kitap yazarlığı",80,B98="Ulusal kitap editörlüğü, bölüm yazarlığı",30,B98="Çeviri kitap editörlüğü, kitap bölümü çevirisi, tam kitap çevirisi",20,B98="",0)</f>
        <v>0</v>
      </c>
      <c r="I98" s="83" t="str">
        <f t="shared" si="3"/>
        <v/>
      </c>
    </row>
    <row r="99" spans="1:9" ht="37.5" customHeight="1">
      <c r="A99" s="78">
        <v>96</v>
      </c>
      <c r="B99" s="86"/>
      <c r="C99" s="86"/>
      <c r="D99" s="87"/>
      <c r="E99" s="88"/>
      <c r="F99" s="71" t="str">
        <f t="shared" si="2"/>
        <v/>
      </c>
      <c r="H99" s="83" cm="1">
        <f t="array" ref="H99">_xlfn.IFS(B99="Scopus, WoS kitap yazarlığı",200,B99="Scopus, WoS kitap bölüm yazarlığı",150,B99="Uluslararası kitap yazarlığı",120,B99="Uluslararası kitap editörlüğü, bölüm yazarlığı",100,B99="Ulusal kitap yazarlığı",80,B99="Ulusal kitap editörlüğü, bölüm yazarlığı",30,B99="Çeviri kitap editörlüğü, kitap bölümü çevirisi, tam kitap çevirisi",20,B99="",0)</f>
        <v>0</v>
      </c>
      <c r="I99" s="83" t="str">
        <f t="shared" si="3"/>
        <v/>
      </c>
    </row>
    <row r="100" spans="1:9" ht="37.5" customHeight="1">
      <c r="A100" s="78">
        <v>97</v>
      </c>
      <c r="B100" s="86"/>
      <c r="C100" s="86"/>
      <c r="D100" s="87"/>
      <c r="E100" s="88"/>
      <c r="F100" s="71" t="str">
        <f t="shared" si="2"/>
        <v/>
      </c>
      <c r="H100" s="83" cm="1">
        <f t="array" ref="H100">_xlfn.IFS(B100="Scopus, WoS kitap yazarlığı",200,B100="Scopus, WoS kitap bölüm yazarlığı",150,B100="Uluslararası kitap yazarlığı",120,B100="Uluslararası kitap editörlüğü, bölüm yazarlığı",100,B100="Ulusal kitap yazarlığı",80,B100="Ulusal kitap editörlüğü, bölüm yazarlığı",30,B100="Çeviri kitap editörlüğü, kitap bölümü çevirisi, tam kitap çevirisi",20,B100="",0)</f>
        <v>0</v>
      </c>
      <c r="I100" s="83" t="str">
        <f t="shared" si="3"/>
        <v/>
      </c>
    </row>
    <row r="101" spans="1:9" ht="37.5" customHeight="1">
      <c r="A101" s="78">
        <v>98</v>
      </c>
      <c r="B101" s="86"/>
      <c r="C101" s="86"/>
      <c r="D101" s="87"/>
      <c r="E101" s="88"/>
      <c r="F101" s="71" t="str">
        <f t="shared" si="2"/>
        <v/>
      </c>
      <c r="H101" s="83" cm="1">
        <f t="array" ref="H101">_xlfn.IFS(B101="Scopus, WoS kitap yazarlığı",200,B101="Scopus, WoS kitap bölüm yazarlığı",150,B101="Uluslararası kitap yazarlığı",120,B101="Uluslararası kitap editörlüğü, bölüm yazarlığı",100,B101="Ulusal kitap yazarlığı",80,B101="Ulusal kitap editörlüğü, bölüm yazarlığı",30,B101="Çeviri kitap editörlüğü, kitap bölümü çevirisi, tam kitap çevirisi",20,B101="",0)</f>
        <v>0</v>
      </c>
      <c r="I101" s="83" t="str">
        <f t="shared" si="3"/>
        <v/>
      </c>
    </row>
    <row r="102" spans="1:9">
      <c r="B102" s="91"/>
      <c r="C102" s="91"/>
      <c r="D102" s="91"/>
      <c r="E102" s="92"/>
    </row>
    <row r="103" spans="1:9">
      <c r="B103" s="91"/>
      <c r="C103" s="91"/>
      <c r="D103" s="91"/>
      <c r="E103" s="92"/>
    </row>
  </sheetData>
  <sheetProtection algorithmName="SHA-512" hashValue="KXqxIOClykvlfp00KF/4zBqAXm5ntQK6YwpiaNEZsnIt6sFRA+Oy6KK5fczsAeyp7xT9sDuLH0fW5m8zhls5EA==" saltValue="GjRxUqIkNWBaPgE6v4nN4g==" spinCount="100000" sheet="1" objects="1" scenarios="1"/>
  <mergeCells count="2">
    <mergeCell ref="A1:E1"/>
    <mergeCell ref="A2:E2"/>
  </mergeCells>
  <dataValidations count="1">
    <dataValidation type="list" allowBlank="1" showInputMessage="1" showErrorMessage="1" sqref="B4:B101" xr:uid="{B3B01E5E-120B-416E-8A6C-30C216BA7EDE}">
      <formula1>$L$10:$L$16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734D-7C7F-4B54-B032-DF04C51B6253}">
  <dimension ref="A1:U123"/>
  <sheetViews>
    <sheetView workbookViewId="0">
      <selection activeCell="L4" sqref="L4"/>
    </sheetView>
  </sheetViews>
  <sheetFormatPr defaultColWidth="12.875" defaultRowHeight="15"/>
  <cols>
    <col min="1" max="1" width="10.25" style="105" customWidth="1"/>
    <col min="2" max="2" width="26.25" style="65" customWidth="1"/>
    <col min="3" max="3" width="22.375" style="65" customWidth="1"/>
    <col min="4" max="4" width="14.375" style="65" customWidth="1"/>
    <col min="5" max="5" width="52" style="65" customWidth="1"/>
    <col min="6" max="6" width="35.75" style="65" customWidth="1"/>
    <col min="7" max="7" width="18.375" style="65" customWidth="1"/>
    <col min="8" max="8" width="19.75" style="65" customWidth="1"/>
    <col min="9" max="9" width="22.25" style="63" customWidth="1"/>
    <col min="10" max="15" width="12.875" style="95"/>
    <col min="16" max="16" width="38.375" style="95" customWidth="1"/>
    <col min="17" max="21" width="12.875" style="135"/>
  </cols>
  <sheetData>
    <row r="1" spans="1:21" ht="45" customHeight="1" thickBot="1">
      <c r="A1" s="180" t="s">
        <v>107</v>
      </c>
      <c r="B1" s="181"/>
      <c r="C1" s="181"/>
      <c r="D1" s="181"/>
      <c r="E1" s="181"/>
      <c r="F1" s="181"/>
      <c r="G1" s="181"/>
      <c r="H1" s="185"/>
      <c r="I1" s="94" t="s">
        <v>74</v>
      </c>
      <c r="L1" s="95" t="s">
        <v>108</v>
      </c>
    </row>
    <row r="2" spans="1:21" ht="70.349999999999994" customHeight="1">
      <c r="A2" s="182" t="s">
        <v>202</v>
      </c>
      <c r="B2" s="182"/>
      <c r="C2" s="182"/>
      <c r="D2" s="182"/>
      <c r="E2" s="182"/>
      <c r="F2" s="182"/>
      <c r="G2" s="96" t="s">
        <v>109</v>
      </c>
      <c r="H2" s="97"/>
      <c r="I2" s="98">
        <f>J2+M2</f>
        <v>0</v>
      </c>
      <c r="J2" s="136">
        <f>IF(K2&gt;250,250,K2)</f>
        <v>0</v>
      </c>
      <c r="K2" s="95">
        <f>SUM(I4:I123)</f>
        <v>0</v>
      </c>
      <c r="L2" s="95">
        <f>H2*10</f>
        <v>0</v>
      </c>
      <c r="M2" s="95">
        <f>IF(L2&gt;200,200,L2)</f>
        <v>0</v>
      </c>
    </row>
    <row r="3" spans="1:21" s="101" customFormat="1" ht="38.1" customHeight="1">
      <c r="A3" s="74" t="s">
        <v>51</v>
      </c>
      <c r="B3" s="99" t="s">
        <v>52</v>
      </c>
      <c r="C3" s="75" t="s">
        <v>110</v>
      </c>
      <c r="D3" s="75" t="s">
        <v>111</v>
      </c>
      <c r="E3" s="100" t="s">
        <v>112</v>
      </c>
      <c r="F3" s="186" t="s">
        <v>113</v>
      </c>
      <c r="G3" s="187"/>
      <c r="H3" s="188"/>
      <c r="I3" s="94" t="s">
        <v>25</v>
      </c>
      <c r="J3" s="137"/>
      <c r="K3" s="137"/>
      <c r="L3" s="137" t="s">
        <v>114</v>
      </c>
      <c r="M3" s="137"/>
      <c r="N3" s="137"/>
      <c r="O3" s="137"/>
      <c r="P3" s="132" t="s">
        <v>203</v>
      </c>
      <c r="Q3" s="137"/>
      <c r="R3" s="137"/>
      <c r="S3" s="137"/>
      <c r="T3" s="137"/>
      <c r="U3" s="137"/>
    </row>
    <row r="4" spans="1:21" ht="37.5" customHeight="1">
      <c r="A4" s="102">
        <v>1</v>
      </c>
      <c r="B4" s="103"/>
      <c r="C4" s="103"/>
      <c r="D4" s="103"/>
      <c r="E4" s="103"/>
      <c r="F4" s="184"/>
      <c r="G4" s="184"/>
      <c r="H4" s="184"/>
      <c r="I4" s="104">
        <f>L4</f>
        <v>0</v>
      </c>
      <c r="L4" s="95" cm="1">
        <f t="array" ref="L4">_xlfn.IFS(C4="1-5 Yazarlı",M4, C4="5+ Yazarlı",M4/2,C4="",0)</f>
        <v>0</v>
      </c>
      <c r="M4" s="95" cm="1">
        <f t="array" ref="M4">_xlfn.IFS(B4=$P$3,5,B4=$P$4,4,B4=$P$5,2, B4=$P$6,2,B4="",0)</f>
        <v>0</v>
      </c>
      <c r="P4" s="132" t="s">
        <v>204</v>
      </c>
    </row>
    <row r="5" spans="1:21" ht="37.5" customHeight="1">
      <c r="A5" s="78">
        <v>2</v>
      </c>
      <c r="B5" s="103"/>
      <c r="C5" s="103"/>
      <c r="D5" s="103"/>
      <c r="E5" s="103"/>
      <c r="F5" s="184"/>
      <c r="G5" s="184"/>
      <c r="H5" s="184"/>
      <c r="I5" s="104">
        <f t="shared" ref="I5:I68" si="0">L5</f>
        <v>0</v>
      </c>
      <c r="L5" s="95" cm="1">
        <f t="array" ref="L5">_xlfn.IFS(C5="1-5 Yazarlı",M5, C5="5+ Yazarlı",M5/2,C5="",0)</f>
        <v>0</v>
      </c>
      <c r="M5" s="95" cm="1">
        <f t="array" ref="M5">_xlfn.IFS(B5=$P$3,5,B5=$P$4,4,B5=$P$5,2, B5=$P$6,2,B5="",0)</f>
        <v>0</v>
      </c>
      <c r="P5" s="132" t="s">
        <v>117</v>
      </c>
    </row>
    <row r="6" spans="1:21" ht="37.5" customHeight="1">
      <c r="A6" s="102">
        <v>3</v>
      </c>
      <c r="B6" s="103"/>
      <c r="C6" s="103"/>
      <c r="D6" s="103"/>
      <c r="E6" s="103"/>
      <c r="F6" s="184"/>
      <c r="G6" s="184"/>
      <c r="H6" s="184"/>
      <c r="I6" s="104">
        <f t="shared" si="0"/>
        <v>0</v>
      </c>
      <c r="J6" s="138"/>
      <c r="K6" s="138"/>
      <c r="L6" s="95" cm="1">
        <f t="array" ref="L6">_xlfn.IFS(C6="1-5 Yazarlı",M6, C6="5+ Yazarlı",M6/2,C6="",0)</f>
        <v>0</v>
      </c>
      <c r="M6" s="95" cm="1">
        <f t="array" ref="M6">_xlfn.IFS(B6=$P$3,5,B6=$P$4,4,B6=$P$5,2, B6=$P$6,2,B6="",0)</f>
        <v>0</v>
      </c>
      <c r="P6" s="132" t="s">
        <v>118</v>
      </c>
    </row>
    <row r="7" spans="1:21" ht="37.5" customHeight="1">
      <c r="A7" s="78">
        <v>4</v>
      </c>
      <c r="B7" s="103"/>
      <c r="C7" s="103"/>
      <c r="D7" s="103"/>
      <c r="E7" s="103"/>
      <c r="F7" s="184"/>
      <c r="G7" s="184"/>
      <c r="H7" s="184"/>
      <c r="I7" s="104">
        <f t="shared" si="0"/>
        <v>0</v>
      </c>
      <c r="L7" s="95" cm="1">
        <f t="array" ref="L7">_xlfn.IFS(C7="1-5 Yazarlı",M7, C7="5+ Yazarlı",M7/2,C7="",0)</f>
        <v>0</v>
      </c>
      <c r="M7" s="95" cm="1">
        <f t="array" ref="M7">_xlfn.IFS(B7=$P$3,5,B7=$P$4,4,B7=$P$5,2, B7=$P$6,2,B7="",0)</f>
        <v>0</v>
      </c>
      <c r="P7" s="132"/>
    </row>
    <row r="8" spans="1:21" ht="37.5" customHeight="1">
      <c r="A8" s="102">
        <v>5</v>
      </c>
      <c r="B8" s="103"/>
      <c r="C8" s="103"/>
      <c r="D8" s="103"/>
      <c r="E8" s="103"/>
      <c r="F8" s="184"/>
      <c r="G8" s="184"/>
      <c r="H8" s="184"/>
      <c r="I8" s="104">
        <f t="shared" si="0"/>
        <v>0</v>
      </c>
      <c r="L8" s="95" cm="1">
        <f t="array" ref="L8">_xlfn.IFS(C8="1-5 Yazarlı",M8, C8="5+ Yazarlı",M8/2,C8="",0)</f>
        <v>0</v>
      </c>
      <c r="M8" s="95" cm="1">
        <f t="array" ref="M8">_xlfn.IFS(B8=$P$3,5,B8=$P$4,4,B8=$P$5,2, B8=$P$6,2,B8="",0)</f>
        <v>0</v>
      </c>
      <c r="P8" s="132" t="s">
        <v>115</v>
      </c>
    </row>
    <row r="9" spans="1:21" ht="37.5" customHeight="1">
      <c r="A9" s="78">
        <v>6</v>
      </c>
      <c r="B9" s="103"/>
      <c r="C9" s="103"/>
      <c r="D9" s="103"/>
      <c r="E9" s="103"/>
      <c r="F9" s="184"/>
      <c r="G9" s="184"/>
      <c r="H9" s="184"/>
      <c r="I9" s="104">
        <f t="shared" si="0"/>
        <v>0</v>
      </c>
      <c r="L9" s="95" cm="1">
        <f t="array" ref="L9">_xlfn.IFS(C9="1-5 Yazarlı",M9, C9="5+ Yazarlı",M9/2,C9="",0)</f>
        <v>0</v>
      </c>
      <c r="M9" s="95" cm="1">
        <f t="array" ref="M9">_xlfn.IFS(B9=$P$3,5,B9=$P$4,4,B9=$P$5,2, B9=$P$6,2,B9="",0)</f>
        <v>0</v>
      </c>
      <c r="P9" s="132" t="s">
        <v>116</v>
      </c>
    </row>
    <row r="10" spans="1:21" ht="37.5" customHeight="1">
      <c r="A10" s="102">
        <v>7</v>
      </c>
      <c r="B10" s="103"/>
      <c r="C10" s="103"/>
      <c r="D10" s="103"/>
      <c r="E10" s="103"/>
      <c r="F10" s="184"/>
      <c r="G10" s="184"/>
      <c r="H10" s="184"/>
      <c r="I10" s="104">
        <f t="shared" si="0"/>
        <v>0</v>
      </c>
      <c r="L10" s="95" cm="1">
        <f t="array" ref="L10">_xlfn.IFS(C10="1-5 Yazarlı",M10, C10="5+ Yazarlı",M10/2,C10="",0)</f>
        <v>0</v>
      </c>
      <c r="M10" s="95" cm="1">
        <f t="array" ref="M10">_xlfn.IFS(B10=$P$3,5,B10=$P$4,4,B10=$P$5,2, B10=$P$6,2,B10="",0)</f>
        <v>0</v>
      </c>
    </row>
    <row r="11" spans="1:21" ht="37.5" customHeight="1">
      <c r="A11" s="78">
        <v>8</v>
      </c>
      <c r="B11" s="103"/>
      <c r="C11" s="103"/>
      <c r="D11" s="103"/>
      <c r="E11" s="103"/>
      <c r="F11" s="184"/>
      <c r="G11" s="184"/>
      <c r="H11" s="184"/>
      <c r="I11" s="104">
        <f t="shared" si="0"/>
        <v>0</v>
      </c>
      <c r="L11" s="95" cm="1">
        <f t="array" ref="L11">_xlfn.IFS(C11="1-5 Yazarlı",M11, C11="5+ Yazarlı",M11/2,C11="",0)</f>
        <v>0</v>
      </c>
      <c r="M11" s="95" cm="1">
        <f t="array" ref="M11">_xlfn.IFS(B11=$P$3,5,B11=$P$4,4,B11=$P$5,2, B11=$P$6,2,B11="",0)</f>
        <v>0</v>
      </c>
    </row>
    <row r="12" spans="1:21" ht="37.5" customHeight="1">
      <c r="A12" s="102">
        <v>9</v>
      </c>
      <c r="B12" s="103"/>
      <c r="C12" s="103"/>
      <c r="D12" s="103"/>
      <c r="E12" s="103"/>
      <c r="F12" s="184"/>
      <c r="G12" s="184"/>
      <c r="H12" s="184"/>
      <c r="I12" s="104">
        <f t="shared" si="0"/>
        <v>0</v>
      </c>
      <c r="L12" s="95" cm="1">
        <f t="array" ref="L12">_xlfn.IFS(C12="1-5 Yazarlı",M12, C12="5+ Yazarlı",M12/2,C12="",0)</f>
        <v>0</v>
      </c>
      <c r="M12" s="95" cm="1">
        <f t="array" ref="M12">_xlfn.IFS(B12=$P$3,5,B12=$P$4,4,B12=$P$5,2, B12=$P$6,2,B12="",0)</f>
        <v>0</v>
      </c>
    </row>
    <row r="13" spans="1:21" ht="37.5" customHeight="1">
      <c r="A13" s="78">
        <v>10</v>
      </c>
      <c r="B13" s="103"/>
      <c r="C13" s="103"/>
      <c r="D13" s="103"/>
      <c r="E13" s="103"/>
      <c r="F13" s="184"/>
      <c r="G13" s="184"/>
      <c r="H13" s="184"/>
      <c r="I13" s="104">
        <f t="shared" si="0"/>
        <v>0</v>
      </c>
      <c r="L13" s="95" cm="1">
        <f t="array" ref="L13">_xlfn.IFS(C13="1-5 Yazarlı",M13, C13="5+ Yazarlı",M13/2,C13="",0)</f>
        <v>0</v>
      </c>
      <c r="M13" s="95" cm="1">
        <f t="array" ref="M13">_xlfn.IFS(B13=$P$3,5,B13=$P$4,4,B13=$P$5,2, B13=$P$6,2,B13="",0)</f>
        <v>0</v>
      </c>
    </row>
    <row r="14" spans="1:21" ht="37.5" customHeight="1">
      <c r="A14" s="102">
        <v>11</v>
      </c>
      <c r="B14" s="103"/>
      <c r="C14" s="103"/>
      <c r="D14" s="103"/>
      <c r="E14" s="103"/>
      <c r="F14" s="184"/>
      <c r="G14" s="184"/>
      <c r="H14" s="184"/>
      <c r="I14" s="104">
        <f t="shared" si="0"/>
        <v>0</v>
      </c>
      <c r="L14" s="95" cm="1">
        <f t="array" ref="L14">_xlfn.IFS(C14="1-5 Yazarlı",M14, C14="5+ Yazarlı",M14/2,C14="",0)</f>
        <v>0</v>
      </c>
      <c r="M14" s="95" cm="1">
        <f t="array" ref="M14">_xlfn.IFS(B14=$P$3,5,B14=$P$4,4,B14=$P$5,2, B14=$P$6,2,B14="",0)</f>
        <v>0</v>
      </c>
    </row>
    <row r="15" spans="1:21" ht="37.5" customHeight="1">
      <c r="A15" s="78">
        <v>12</v>
      </c>
      <c r="B15" s="103"/>
      <c r="C15" s="103"/>
      <c r="D15" s="103"/>
      <c r="E15" s="103"/>
      <c r="F15" s="184"/>
      <c r="G15" s="184"/>
      <c r="H15" s="184"/>
      <c r="I15" s="104">
        <f t="shared" si="0"/>
        <v>0</v>
      </c>
      <c r="L15" s="95" cm="1">
        <f t="array" ref="L15">_xlfn.IFS(C15="1-5 Yazarlı",M15, C15="5+ Yazarlı",M15/2,C15="",0)</f>
        <v>0</v>
      </c>
      <c r="M15" s="95" cm="1">
        <f t="array" ref="M15">_xlfn.IFS(B15=$P$3,5,B15=$P$4,4,B15=$P$5,2, B15=$P$6,2,B15="",0)</f>
        <v>0</v>
      </c>
    </row>
    <row r="16" spans="1:21" ht="37.5" customHeight="1">
      <c r="A16" s="102">
        <v>13</v>
      </c>
      <c r="B16" s="103"/>
      <c r="C16" s="103"/>
      <c r="D16" s="103"/>
      <c r="E16" s="103"/>
      <c r="F16" s="184"/>
      <c r="G16" s="184"/>
      <c r="H16" s="184"/>
      <c r="I16" s="104">
        <f t="shared" si="0"/>
        <v>0</v>
      </c>
      <c r="L16" s="95" cm="1">
        <f t="array" ref="L16">_xlfn.IFS(C16="1-5 Yazarlı",M16, C16="5+ Yazarlı",M16/2,C16="",0)</f>
        <v>0</v>
      </c>
      <c r="M16" s="95" cm="1">
        <f t="array" ref="M16">_xlfn.IFS(B16=$P$3,5,B16=$P$4,4,B16=$P$5,2, B16=$P$6,2,B16="",0)</f>
        <v>0</v>
      </c>
    </row>
    <row r="17" spans="1:13" ht="37.5" customHeight="1">
      <c r="A17" s="78">
        <v>14</v>
      </c>
      <c r="B17" s="103"/>
      <c r="C17" s="103"/>
      <c r="D17" s="103"/>
      <c r="E17" s="103"/>
      <c r="F17" s="184"/>
      <c r="G17" s="184"/>
      <c r="H17" s="184"/>
      <c r="I17" s="104">
        <f t="shared" si="0"/>
        <v>0</v>
      </c>
      <c r="L17" s="95" cm="1">
        <f t="array" ref="L17">_xlfn.IFS(C17="1-5 Yazarlı",M17, C17="5+ Yazarlı",M17/2,C17="",0)</f>
        <v>0</v>
      </c>
      <c r="M17" s="95" cm="1">
        <f t="array" ref="M17">_xlfn.IFS(B17=$P$3,5,B17=$P$4,4,B17=$P$5,2, B17=$P$6,2,B17="",0)</f>
        <v>0</v>
      </c>
    </row>
    <row r="18" spans="1:13" ht="37.5" customHeight="1">
      <c r="A18" s="102">
        <v>15</v>
      </c>
      <c r="B18" s="103"/>
      <c r="C18" s="103"/>
      <c r="D18" s="103"/>
      <c r="E18" s="103"/>
      <c r="F18" s="184"/>
      <c r="G18" s="184"/>
      <c r="H18" s="184"/>
      <c r="I18" s="104">
        <f t="shared" si="0"/>
        <v>0</v>
      </c>
      <c r="L18" s="95" cm="1">
        <f t="array" ref="L18">_xlfn.IFS(C18="1-5 Yazarlı",M18, C18="5+ Yazarlı",M18/2,C18="",0)</f>
        <v>0</v>
      </c>
      <c r="M18" s="95" cm="1">
        <f t="array" ref="M18">_xlfn.IFS(B18=$P$3,5,B18=$P$4,4,B18=$P$5,2, B18=$P$6,2,B18="",0)</f>
        <v>0</v>
      </c>
    </row>
    <row r="19" spans="1:13" ht="37.5" customHeight="1">
      <c r="A19" s="78">
        <v>16</v>
      </c>
      <c r="B19" s="103"/>
      <c r="C19" s="103"/>
      <c r="D19" s="103"/>
      <c r="E19" s="103"/>
      <c r="F19" s="184"/>
      <c r="G19" s="184"/>
      <c r="H19" s="184"/>
      <c r="I19" s="104">
        <f t="shared" si="0"/>
        <v>0</v>
      </c>
      <c r="L19" s="95" cm="1">
        <f t="array" ref="L19">_xlfn.IFS(C19="1-5 Yazarlı",M19, C19="5+ Yazarlı",M19/2,C19="",0)</f>
        <v>0</v>
      </c>
      <c r="M19" s="95" cm="1">
        <f t="array" ref="M19">_xlfn.IFS(B19=$P$3,5,B19=$P$4,4,B19=$P$5,2, B19=$P$6,2,B19="",0)</f>
        <v>0</v>
      </c>
    </row>
    <row r="20" spans="1:13" ht="37.5" customHeight="1">
      <c r="A20" s="102">
        <v>17</v>
      </c>
      <c r="B20" s="103"/>
      <c r="C20" s="103"/>
      <c r="D20" s="103"/>
      <c r="E20" s="103"/>
      <c r="F20" s="184"/>
      <c r="G20" s="184"/>
      <c r="H20" s="184"/>
      <c r="I20" s="104">
        <f t="shared" si="0"/>
        <v>0</v>
      </c>
      <c r="L20" s="95" cm="1">
        <f t="array" ref="L20">_xlfn.IFS(C20="1-5 Yazarlı",M20, C20="5+ Yazarlı",M20/2,C20="",0)</f>
        <v>0</v>
      </c>
      <c r="M20" s="95" cm="1">
        <f t="array" ref="M20">_xlfn.IFS(B20=$P$3,5,B20=$P$4,4,B20=$P$5,2, B20=$P$6,2,B20="",0)</f>
        <v>0</v>
      </c>
    </row>
    <row r="21" spans="1:13" ht="37.5" customHeight="1">
      <c r="A21" s="78">
        <v>18</v>
      </c>
      <c r="B21" s="103"/>
      <c r="C21" s="103"/>
      <c r="D21" s="103"/>
      <c r="E21" s="103"/>
      <c r="F21" s="184"/>
      <c r="G21" s="184"/>
      <c r="H21" s="184"/>
      <c r="I21" s="104">
        <f t="shared" si="0"/>
        <v>0</v>
      </c>
      <c r="L21" s="95" cm="1">
        <f t="array" ref="L21">_xlfn.IFS(C21="1-5 Yazarlı",M21, C21="5+ Yazarlı",M21/2,C21="",0)</f>
        <v>0</v>
      </c>
      <c r="M21" s="95" cm="1">
        <f t="array" ref="M21">_xlfn.IFS(B21=$P$3,5,B21=$P$4,4,B21=$P$5,2, B21=$P$6,2,B21="",0)</f>
        <v>0</v>
      </c>
    </row>
    <row r="22" spans="1:13" ht="37.5" customHeight="1">
      <c r="A22" s="102">
        <v>19</v>
      </c>
      <c r="B22" s="103"/>
      <c r="C22" s="103"/>
      <c r="D22" s="103"/>
      <c r="E22" s="103"/>
      <c r="F22" s="184"/>
      <c r="G22" s="184"/>
      <c r="H22" s="184"/>
      <c r="I22" s="104">
        <f t="shared" si="0"/>
        <v>0</v>
      </c>
      <c r="L22" s="95" cm="1">
        <f t="array" ref="L22">_xlfn.IFS(C22="1-5 Yazarlı",M22, C22="5+ Yazarlı",M22/2,C22="",0)</f>
        <v>0</v>
      </c>
      <c r="M22" s="95" cm="1">
        <f t="array" ref="M22">_xlfn.IFS(B22=$P$3,5,B22=$P$4,4,B22=$P$5,2, B22=$P$6,2,B22="",0)</f>
        <v>0</v>
      </c>
    </row>
    <row r="23" spans="1:13" ht="37.5" customHeight="1">
      <c r="A23" s="78">
        <v>20</v>
      </c>
      <c r="B23" s="103"/>
      <c r="C23" s="103"/>
      <c r="D23" s="103"/>
      <c r="E23" s="103"/>
      <c r="F23" s="184"/>
      <c r="G23" s="184"/>
      <c r="H23" s="184"/>
      <c r="I23" s="104">
        <f t="shared" si="0"/>
        <v>0</v>
      </c>
      <c r="L23" s="95" cm="1">
        <f t="array" ref="L23">_xlfn.IFS(C23="1-5 Yazarlı",M23, C23="5+ Yazarlı",M23/2,C23="",0)</f>
        <v>0</v>
      </c>
      <c r="M23" s="95" cm="1">
        <f t="array" ref="M23">_xlfn.IFS(B23=$P$3,5,B23=$P$4,4,B23=$P$5,2, B23=$P$6,2,B23="",0)</f>
        <v>0</v>
      </c>
    </row>
    <row r="24" spans="1:13" ht="37.5" customHeight="1">
      <c r="A24" s="102">
        <v>21</v>
      </c>
      <c r="B24" s="103"/>
      <c r="C24" s="103"/>
      <c r="D24" s="103"/>
      <c r="E24" s="103"/>
      <c r="F24" s="184"/>
      <c r="G24" s="184"/>
      <c r="H24" s="184"/>
      <c r="I24" s="104">
        <f t="shared" si="0"/>
        <v>0</v>
      </c>
      <c r="L24" s="95" cm="1">
        <f t="array" ref="L24">_xlfn.IFS(C24="1-5 Yazarlı",M24, C24="5+ Yazarlı",M24/2,C24="",0)</f>
        <v>0</v>
      </c>
      <c r="M24" s="95" cm="1">
        <f t="array" ref="M24">_xlfn.IFS(B24=$P$3,5,B24=$P$4,4,B24=$P$5,2, B24=$P$6,2,B24="",0)</f>
        <v>0</v>
      </c>
    </row>
    <row r="25" spans="1:13" ht="37.5" customHeight="1">
      <c r="A25" s="78">
        <v>22</v>
      </c>
      <c r="B25" s="103"/>
      <c r="C25" s="103"/>
      <c r="D25" s="103"/>
      <c r="E25" s="103"/>
      <c r="F25" s="184"/>
      <c r="G25" s="184"/>
      <c r="H25" s="184"/>
      <c r="I25" s="104">
        <f t="shared" si="0"/>
        <v>0</v>
      </c>
      <c r="L25" s="95" cm="1">
        <f t="array" ref="L25">_xlfn.IFS(C25="1-5 Yazarlı",M25, C25="5+ Yazarlı",M25/2,C25="",0)</f>
        <v>0</v>
      </c>
      <c r="M25" s="95" cm="1">
        <f t="array" ref="M25">_xlfn.IFS(B25=$P$3,5,B25=$P$4,4,B25=$P$5,2, B25=$P$6,2,B25="",0)</f>
        <v>0</v>
      </c>
    </row>
    <row r="26" spans="1:13" ht="37.5" customHeight="1">
      <c r="A26" s="102">
        <v>23</v>
      </c>
      <c r="B26" s="103"/>
      <c r="C26" s="103"/>
      <c r="D26" s="103"/>
      <c r="E26" s="103"/>
      <c r="F26" s="184"/>
      <c r="G26" s="184"/>
      <c r="H26" s="184"/>
      <c r="I26" s="104">
        <f t="shared" si="0"/>
        <v>0</v>
      </c>
      <c r="L26" s="95" cm="1">
        <f t="array" ref="L26">_xlfn.IFS(C26="1-5 Yazarlı",M26, C26="5+ Yazarlı",M26/2,C26="",0)</f>
        <v>0</v>
      </c>
      <c r="M26" s="95" cm="1">
        <f t="array" ref="M26">_xlfn.IFS(B26=$P$3,5,B26=$P$4,4,B26=$P$5,2, B26=$P$6,2,B26="",0)</f>
        <v>0</v>
      </c>
    </row>
    <row r="27" spans="1:13" ht="37.5" customHeight="1">
      <c r="A27" s="78">
        <v>24</v>
      </c>
      <c r="B27" s="103"/>
      <c r="C27" s="103"/>
      <c r="D27" s="103"/>
      <c r="E27" s="103"/>
      <c r="F27" s="184"/>
      <c r="G27" s="184"/>
      <c r="H27" s="184"/>
      <c r="I27" s="104">
        <f t="shared" si="0"/>
        <v>0</v>
      </c>
      <c r="L27" s="95" cm="1">
        <f t="array" ref="L27">_xlfn.IFS(C27="1-5 Yazarlı",M27, C27="5+ Yazarlı",M27/2,C27="",0)</f>
        <v>0</v>
      </c>
      <c r="M27" s="95" cm="1">
        <f t="array" ref="M27">_xlfn.IFS(B27=$P$3,5,B27=$P$4,4,B27=$P$5,2, B27=$P$6,2,B27="",0)</f>
        <v>0</v>
      </c>
    </row>
    <row r="28" spans="1:13" ht="37.5" customHeight="1">
      <c r="A28" s="102">
        <v>25</v>
      </c>
      <c r="B28" s="103"/>
      <c r="C28" s="103"/>
      <c r="D28" s="103"/>
      <c r="E28" s="103"/>
      <c r="F28" s="184"/>
      <c r="G28" s="184"/>
      <c r="H28" s="184"/>
      <c r="I28" s="104">
        <f t="shared" si="0"/>
        <v>0</v>
      </c>
      <c r="L28" s="95" cm="1">
        <f t="array" ref="L28">_xlfn.IFS(C28="1-5 Yazarlı",M28, C28="5+ Yazarlı",M28/2,C28="",0)</f>
        <v>0</v>
      </c>
      <c r="M28" s="95" cm="1">
        <f t="array" ref="M28">_xlfn.IFS(B28=$P$3,5,B28=$P$4,4,B28=$P$5,2, B28=$P$6,2,B28="",0)</f>
        <v>0</v>
      </c>
    </row>
    <row r="29" spans="1:13" ht="37.5" customHeight="1">
      <c r="A29" s="78">
        <v>26</v>
      </c>
      <c r="B29" s="103"/>
      <c r="C29" s="103"/>
      <c r="D29" s="103"/>
      <c r="E29" s="103"/>
      <c r="F29" s="184"/>
      <c r="G29" s="184"/>
      <c r="H29" s="184"/>
      <c r="I29" s="104">
        <f t="shared" si="0"/>
        <v>0</v>
      </c>
      <c r="L29" s="95" cm="1">
        <f t="array" ref="L29">_xlfn.IFS(C29="1-5 Yazarlı",M29, C29="5+ Yazarlı",M29/2,C29="",0)</f>
        <v>0</v>
      </c>
      <c r="M29" s="95" cm="1">
        <f t="array" ref="M29">_xlfn.IFS(B29=$P$3,5,B29=$P$4,4,B29=$P$5,2, B29=$P$6,2,B29="",0)</f>
        <v>0</v>
      </c>
    </row>
    <row r="30" spans="1:13" ht="37.5" customHeight="1">
      <c r="A30" s="102">
        <v>27</v>
      </c>
      <c r="B30" s="103"/>
      <c r="C30" s="103"/>
      <c r="D30" s="103"/>
      <c r="E30" s="103"/>
      <c r="F30" s="184"/>
      <c r="G30" s="184"/>
      <c r="H30" s="184"/>
      <c r="I30" s="104">
        <f t="shared" si="0"/>
        <v>0</v>
      </c>
      <c r="L30" s="95" cm="1">
        <f t="array" ref="L30">_xlfn.IFS(C30="1-5 Yazarlı",M30, C30="5+ Yazarlı",M30/2,C30="",0)</f>
        <v>0</v>
      </c>
      <c r="M30" s="95" cm="1">
        <f t="array" ref="M30">_xlfn.IFS(B30=$P$3,5,B30=$P$4,4,B30=$P$5,2, B30=$P$6,2,B30="",0)</f>
        <v>0</v>
      </c>
    </row>
    <row r="31" spans="1:13" ht="37.5" customHeight="1">
      <c r="A31" s="78">
        <v>28</v>
      </c>
      <c r="B31" s="103"/>
      <c r="C31" s="103"/>
      <c r="D31" s="103"/>
      <c r="E31" s="103"/>
      <c r="F31" s="184"/>
      <c r="G31" s="184"/>
      <c r="H31" s="184"/>
      <c r="I31" s="104">
        <f t="shared" si="0"/>
        <v>0</v>
      </c>
      <c r="L31" s="95" cm="1">
        <f t="array" ref="L31">_xlfn.IFS(C31="1-5 Yazarlı",M31, C31="5+ Yazarlı",M31/2,C31="",0)</f>
        <v>0</v>
      </c>
      <c r="M31" s="95" cm="1">
        <f t="array" ref="M31">_xlfn.IFS(B31=$P$3,5,B31=$P$4,4,B31=$P$5,2, B31=$P$6,2,B31="",0)</f>
        <v>0</v>
      </c>
    </row>
    <row r="32" spans="1:13" ht="37.5" customHeight="1">
      <c r="A32" s="102">
        <v>29</v>
      </c>
      <c r="B32" s="103"/>
      <c r="C32" s="103"/>
      <c r="D32" s="103"/>
      <c r="E32" s="103"/>
      <c r="F32" s="184"/>
      <c r="G32" s="184"/>
      <c r="H32" s="184"/>
      <c r="I32" s="104">
        <f t="shared" si="0"/>
        <v>0</v>
      </c>
      <c r="L32" s="95" cm="1">
        <f t="array" ref="L32">_xlfn.IFS(C32="1-5 Yazarlı",M32, C32="5+ Yazarlı",M32/2,C32="",0)</f>
        <v>0</v>
      </c>
      <c r="M32" s="95" cm="1">
        <f t="array" ref="M32">_xlfn.IFS(B32=$P$3,5,B32=$P$4,4,B32=$P$5,2, B32=$P$6,2,B32="",0)</f>
        <v>0</v>
      </c>
    </row>
    <row r="33" spans="1:13" ht="37.5" customHeight="1">
      <c r="A33" s="78">
        <v>30</v>
      </c>
      <c r="B33" s="103"/>
      <c r="C33" s="103"/>
      <c r="D33" s="103"/>
      <c r="E33" s="103"/>
      <c r="F33" s="184"/>
      <c r="G33" s="184"/>
      <c r="H33" s="184"/>
      <c r="I33" s="104">
        <f t="shared" si="0"/>
        <v>0</v>
      </c>
      <c r="L33" s="95" cm="1">
        <f t="array" ref="L33">_xlfn.IFS(C33="1-5 Yazarlı",M33, C33="5+ Yazarlı",M33/2,C33="",0)</f>
        <v>0</v>
      </c>
      <c r="M33" s="95" cm="1">
        <f t="array" ref="M33">_xlfn.IFS(B33=$P$3,5,B33=$P$4,4,B33=$P$5,2, B33=$P$6,2,B33="",0)</f>
        <v>0</v>
      </c>
    </row>
    <row r="34" spans="1:13" ht="37.5" customHeight="1">
      <c r="A34" s="102">
        <v>31</v>
      </c>
      <c r="B34" s="103"/>
      <c r="C34" s="103"/>
      <c r="D34" s="103"/>
      <c r="E34" s="103"/>
      <c r="F34" s="184"/>
      <c r="G34" s="184"/>
      <c r="H34" s="184"/>
      <c r="I34" s="104">
        <f t="shared" si="0"/>
        <v>0</v>
      </c>
      <c r="L34" s="95" cm="1">
        <f t="array" ref="L34">_xlfn.IFS(C34="1-5 Yazarlı",M34, C34="5+ Yazarlı",M34/2,C34="",0)</f>
        <v>0</v>
      </c>
      <c r="M34" s="95" cm="1">
        <f t="array" ref="M34">_xlfn.IFS(B34=$P$3,5,B34=$P$4,4,B34=$P$5,2, B34=$P$6,2,B34="",0)</f>
        <v>0</v>
      </c>
    </row>
    <row r="35" spans="1:13" ht="37.5" customHeight="1">
      <c r="A35" s="78">
        <v>32</v>
      </c>
      <c r="B35" s="103"/>
      <c r="C35" s="103"/>
      <c r="D35" s="103"/>
      <c r="E35" s="103"/>
      <c r="F35" s="184"/>
      <c r="G35" s="184"/>
      <c r="H35" s="184"/>
      <c r="I35" s="104">
        <f t="shared" si="0"/>
        <v>0</v>
      </c>
      <c r="L35" s="95" cm="1">
        <f t="array" ref="L35">_xlfn.IFS(C35="1-5 Yazarlı",M35, C35="5+ Yazarlı",M35/2,C35="",0)</f>
        <v>0</v>
      </c>
      <c r="M35" s="95" cm="1">
        <f t="array" ref="M35">_xlfn.IFS(B35=$P$3,5,B35=$P$4,4,B35=$P$5,2, B35=$P$6,2,B35="",0)</f>
        <v>0</v>
      </c>
    </row>
    <row r="36" spans="1:13" ht="37.5" customHeight="1">
      <c r="A36" s="102">
        <v>33</v>
      </c>
      <c r="B36" s="103"/>
      <c r="C36" s="103"/>
      <c r="D36" s="103"/>
      <c r="E36" s="103"/>
      <c r="F36" s="184"/>
      <c r="G36" s="184"/>
      <c r="H36" s="184"/>
      <c r="I36" s="104">
        <f t="shared" si="0"/>
        <v>0</v>
      </c>
      <c r="L36" s="95" cm="1">
        <f t="array" ref="L36">_xlfn.IFS(C36="1-5 Yazarlı",M36, C36="5+ Yazarlı",M36/2,C36="",0)</f>
        <v>0</v>
      </c>
      <c r="M36" s="95" cm="1">
        <f t="array" ref="M36">_xlfn.IFS(B36=$P$3,5,B36=$P$4,4,B36=$P$5,2, B36=$P$6,2,B36="",0)</f>
        <v>0</v>
      </c>
    </row>
    <row r="37" spans="1:13" ht="37.5" customHeight="1">
      <c r="A37" s="78">
        <v>34</v>
      </c>
      <c r="B37" s="103"/>
      <c r="C37" s="103"/>
      <c r="D37" s="103"/>
      <c r="E37" s="103"/>
      <c r="F37" s="184"/>
      <c r="G37" s="184"/>
      <c r="H37" s="184"/>
      <c r="I37" s="104">
        <f t="shared" si="0"/>
        <v>0</v>
      </c>
      <c r="L37" s="95" cm="1">
        <f t="array" ref="L37">_xlfn.IFS(C37="1-5 Yazarlı",M37, C37="5+ Yazarlı",M37/2,C37="",0)</f>
        <v>0</v>
      </c>
      <c r="M37" s="95" cm="1">
        <f t="array" ref="M37">_xlfn.IFS(B37=$P$3,5,B37=$P$4,4,B37=$P$5,2, B37=$P$6,2,B37="",0)</f>
        <v>0</v>
      </c>
    </row>
    <row r="38" spans="1:13" ht="37.5" customHeight="1">
      <c r="A38" s="102">
        <v>35</v>
      </c>
      <c r="B38" s="103"/>
      <c r="C38" s="103"/>
      <c r="D38" s="103"/>
      <c r="E38" s="103"/>
      <c r="F38" s="184"/>
      <c r="G38" s="184"/>
      <c r="H38" s="184"/>
      <c r="I38" s="104">
        <f t="shared" si="0"/>
        <v>0</v>
      </c>
      <c r="L38" s="95" cm="1">
        <f t="array" ref="L38">_xlfn.IFS(C38="1-5 Yazarlı",M38, C38="5+ Yazarlı",M38/2,C38="",0)</f>
        <v>0</v>
      </c>
      <c r="M38" s="95" cm="1">
        <f t="array" ref="M38">_xlfn.IFS(B38=$P$3,5,B38=$P$4,4,B38=$P$5,2, B38=$P$6,2,B38="",0)</f>
        <v>0</v>
      </c>
    </row>
    <row r="39" spans="1:13" ht="37.5" customHeight="1">
      <c r="A39" s="78">
        <v>36</v>
      </c>
      <c r="B39" s="103"/>
      <c r="C39" s="103"/>
      <c r="D39" s="103"/>
      <c r="E39" s="103"/>
      <c r="F39" s="184"/>
      <c r="G39" s="184"/>
      <c r="H39" s="184"/>
      <c r="I39" s="104">
        <f t="shared" si="0"/>
        <v>0</v>
      </c>
      <c r="L39" s="95" cm="1">
        <f t="array" ref="L39">_xlfn.IFS(C39="1-5 Yazarlı",M39, C39="5+ Yazarlı",M39/2,C39="",0)</f>
        <v>0</v>
      </c>
      <c r="M39" s="95" cm="1">
        <f t="array" ref="M39">_xlfn.IFS(B39=$P$3,5,B39=$P$4,4,B39=$P$5,2, B39=$P$6,2,B39="",0)</f>
        <v>0</v>
      </c>
    </row>
    <row r="40" spans="1:13" ht="37.5" customHeight="1">
      <c r="A40" s="102">
        <v>37</v>
      </c>
      <c r="B40" s="103"/>
      <c r="C40" s="103"/>
      <c r="D40" s="103"/>
      <c r="E40" s="103"/>
      <c r="F40" s="184"/>
      <c r="G40" s="184"/>
      <c r="H40" s="184"/>
      <c r="I40" s="104">
        <f t="shared" si="0"/>
        <v>0</v>
      </c>
      <c r="L40" s="95" cm="1">
        <f t="array" ref="L40">_xlfn.IFS(C40="1-5 Yazarlı",M40, C40="5+ Yazarlı",M40/2,C40="",0)</f>
        <v>0</v>
      </c>
      <c r="M40" s="95" cm="1">
        <f t="array" ref="M40">_xlfn.IFS(B40=$P$3,5,B40=$P$4,4,B40=$P$5,2, B40=$P$6,2,B40="",0)</f>
        <v>0</v>
      </c>
    </row>
    <row r="41" spans="1:13" ht="37.5" customHeight="1">
      <c r="A41" s="78">
        <v>38</v>
      </c>
      <c r="B41" s="103"/>
      <c r="C41" s="103"/>
      <c r="D41" s="103"/>
      <c r="E41" s="103"/>
      <c r="F41" s="184"/>
      <c r="G41" s="184"/>
      <c r="H41" s="184"/>
      <c r="I41" s="104">
        <f t="shared" si="0"/>
        <v>0</v>
      </c>
      <c r="L41" s="95" cm="1">
        <f t="array" ref="L41">_xlfn.IFS(C41="1-5 Yazarlı",M41, C41="5+ Yazarlı",M41/2,C41="",0)</f>
        <v>0</v>
      </c>
      <c r="M41" s="95" cm="1">
        <f t="array" ref="M41">_xlfn.IFS(B41=$P$3,5,B41=$P$4,4,B41=$P$5,2, B41=$P$6,2,B41="",0)</f>
        <v>0</v>
      </c>
    </row>
    <row r="42" spans="1:13" ht="37.5" customHeight="1">
      <c r="A42" s="102">
        <v>39</v>
      </c>
      <c r="B42" s="103"/>
      <c r="C42" s="103"/>
      <c r="D42" s="103"/>
      <c r="E42" s="103"/>
      <c r="F42" s="184"/>
      <c r="G42" s="184"/>
      <c r="H42" s="184"/>
      <c r="I42" s="104">
        <f t="shared" si="0"/>
        <v>0</v>
      </c>
      <c r="L42" s="95" cm="1">
        <f t="array" ref="L42">_xlfn.IFS(C42="1-5 Yazarlı",M42, C42="5+ Yazarlı",M42/2,C42="",0)</f>
        <v>0</v>
      </c>
      <c r="M42" s="95" cm="1">
        <f t="array" ref="M42">_xlfn.IFS(B42=$P$3,5,B42=$P$4,4,B42=$P$5,2, B42=$P$6,2,B42="",0)</f>
        <v>0</v>
      </c>
    </row>
    <row r="43" spans="1:13" ht="37.5" customHeight="1">
      <c r="A43" s="78">
        <v>40</v>
      </c>
      <c r="B43" s="103"/>
      <c r="C43" s="103"/>
      <c r="D43" s="103"/>
      <c r="E43" s="103"/>
      <c r="F43" s="184"/>
      <c r="G43" s="184"/>
      <c r="H43" s="184"/>
      <c r="I43" s="104">
        <f t="shared" si="0"/>
        <v>0</v>
      </c>
      <c r="L43" s="95" cm="1">
        <f t="array" ref="L43">_xlfn.IFS(C43="1-5 Yazarlı",M43, C43="5+ Yazarlı",M43/2,C43="",0)</f>
        <v>0</v>
      </c>
      <c r="M43" s="95" cm="1">
        <f t="array" ref="M43">_xlfn.IFS(B43=$P$3,5,B43=$P$4,4,B43=$P$5,2, B43=$P$6,2,B43="",0)</f>
        <v>0</v>
      </c>
    </row>
    <row r="44" spans="1:13" ht="37.5" customHeight="1">
      <c r="A44" s="102">
        <v>41</v>
      </c>
      <c r="B44" s="103"/>
      <c r="C44" s="103"/>
      <c r="D44" s="103"/>
      <c r="E44" s="103"/>
      <c r="F44" s="184"/>
      <c r="G44" s="184"/>
      <c r="H44" s="184"/>
      <c r="I44" s="104">
        <f t="shared" si="0"/>
        <v>0</v>
      </c>
      <c r="L44" s="95" cm="1">
        <f t="array" ref="L44">_xlfn.IFS(C44="1-5 Yazarlı",M44, C44="5+ Yazarlı",M44/2,C44="",0)</f>
        <v>0</v>
      </c>
      <c r="M44" s="95" cm="1">
        <f t="array" ref="M44">_xlfn.IFS(B44=$P$3,5,B44=$P$4,4,B44=$P$5,2, B44=$P$6,2,B44="",0)</f>
        <v>0</v>
      </c>
    </row>
    <row r="45" spans="1:13" ht="37.5" customHeight="1">
      <c r="A45" s="78">
        <v>42</v>
      </c>
      <c r="B45" s="103"/>
      <c r="C45" s="103"/>
      <c r="D45" s="103"/>
      <c r="E45" s="103"/>
      <c r="F45" s="184"/>
      <c r="G45" s="184"/>
      <c r="H45" s="184"/>
      <c r="I45" s="104">
        <f t="shared" si="0"/>
        <v>0</v>
      </c>
      <c r="L45" s="95" cm="1">
        <f t="array" ref="L45">_xlfn.IFS(C45="1-5 Yazarlı",M45, C45="5+ Yazarlı",M45/2,C45="",0)</f>
        <v>0</v>
      </c>
      <c r="M45" s="95" cm="1">
        <f t="array" ref="M45">_xlfn.IFS(B45=$P$3,5,B45=$P$4,4,B45=$P$5,2, B45=$P$6,2,B45="",0)</f>
        <v>0</v>
      </c>
    </row>
    <row r="46" spans="1:13" ht="37.5" customHeight="1">
      <c r="A46" s="102">
        <v>43</v>
      </c>
      <c r="B46" s="103"/>
      <c r="C46" s="103"/>
      <c r="D46" s="103"/>
      <c r="E46" s="103"/>
      <c r="F46" s="184"/>
      <c r="G46" s="184"/>
      <c r="H46" s="184"/>
      <c r="I46" s="104">
        <f t="shared" si="0"/>
        <v>0</v>
      </c>
      <c r="L46" s="95" cm="1">
        <f t="array" ref="L46">_xlfn.IFS(C46="1-5 Yazarlı",M46, C46="5+ Yazarlı",M46/2,C46="",0)</f>
        <v>0</v>
      </c>
      <c r="M46" s="95" cm="1">
        <f t="array" ref="M46">_xlfn.IFS(B46=$P$3,5,B46=$P$4,4,B46=$P$5,2, B46=$P$6,2,B46="",0)</f>
        <v>0</v>
      </c>
    </row>
    <row r="47" spans="1:13" ht="37.5" customHeight="1">
      <c r="A47" s="78">
        <v>44</v>
      </c>
      <c r="B47" s="103"/>
      <c r="C47" s="103"/>
      <c r="D47" s="103"/>
      <c r="E47" s="103"/>
      <c r="F47" s="184"/>
      <c r="G47" s="184"/>
      <c r="H47" s="184"/>
      <c r="I47" s="104">
        <f t="shared" si="0"/>
        <v>0</v>
      </c>
      <c r="L47" s="95" cm="1">
        <f t="array" ref="L47">_xlfn.IFS(C47="1-5 Yazarlı",M47, C47="5+ Yazarlı",M47/2,C47="",0)</f>
        <v>0</v>
      </c>
      <c r="M47" s="95" cm="1">
        <f t="array" ref="M47">_xlfn.IFS(B47=$P$3,5,B47=$P$4,4,B47=$P$5,2, B47=$P$6,2,B47="",0)</f>
        <v>0</v>
      </c>
    </row>
    <row r="48" spans="1:13" ht="37.5" customHeight="1">
      <c r="A48" s="102">
        <v>45</v>
      </c>
      <c r="B48" s="103"/>
      <c r="C48" s="103"/>
      <c r="D48" s="103"/>
      <c r="E48" s="103"/>
      <c r="F48" s="184"/>
      <c r="G48" s="184"/>
      <c r="H48" s="184"/>
      <c r="I48" s="104">
        <f t="shared" si="0"/>
        <v>0</v>
      </c>
      <c r="L48" s="95" cm="1">
        <f t="array" ref="L48">_xlfn.IFS(C48="1-5 Yazarlı",M48, C48="5+ Yazarlı",M48/2,C48="",0)</f>
        <v>0</v>
      </c>
      <c r="M48" s="95" cm="1">
        <f t="array" ref="M48">_xlfn.IFS(B48=$P$3,5,B48=$P$4,4,B48=$P$5,2, B48=$P$6,2,B48="",0)</f>
        <v>0</v>
      </c>
    </row>
    <row r="49" spans="1:13" ht="37.5" customHeight="1">
      <c r="A49" s="78">
        <v>46</v>
      </c>
      <c r="B49" s="103"/>
      <c r="C49" s="103"/>
      <c r="D49" s="103"/>
      <c r="E49" s="103"/>
      <c r="F49" s="184"/>
      <c r="G49" s="184"/>
      <c r="H49" s="184"/>
      <c r="I49" s="104">
        <f t="shared" si="0"/>
        <v>0</v>
      </c>
      <c r="L49" s="95" cm="1">
        <f t="array" ref="L49">_xlfn.IFS(C49="1-5 Yazarlı",M49, C49="5+ Yazarlı",M49/2,C49="",0)</f>
        <v>0</v>
      </c>
      <c r="M49" s="95" cm="1">
        <f t="array" ref="M49">_xlfn.IFS(B49=$P$3,5,B49=$P$4,4,B49=$P$5,2, B49=$P$6,2,B49="",0)</f>
        <v>0</v>
      </c>
    </row>
    <row r="50" spans="1:13" ht="37.5" customHeight="1">
      <c r="A50" s="102">
        <v>47</v>
      </c>
      <c r="B50" s="103"/>
      <c r="C50" s="103"/>
      <c r="D50" s="103"/>
      <c r="E50" s="103"/>
      <c r="F50" s="184"/>
      <c r="G50" s="184"/>
      <c r="H50" s="184"/>
      <c r="I50" s="104">
        <f t="shared" si="0"/>
        <v>0</v>
      </c>
      <c r="L50" s="95" cm="1">
        <f t="array" ref="L50">_xlfn.IFS(C50="1-5 Yazarlı",M50, C50="5+ Yazarlı",M50/2,C50="",0)</f>
        <v>0</v>
      </c>
      <c r="M50" s="95" cm="1">
        <f t="array" ref="M50">_xlfn.IFS(B50=$P$3,5,B50=$P$4,4,B50=$P$5,2, B50=$P$6,2,B50="",0)</f>
        <v>0</v>
      </c>
    </row>
    <row r="51" spans="1:13" ht="37.5" customHeight="1">
      <c r="A51" s="102">
        <v>48</v>
      </c>
      <c r="B51" s="103"/>
      <c r="C51" s="103"/>
      <c r="D51" s="103"/>
      <c r="E51" s="103"/>
      <c r="F51" s="184"/>
      <c r="G51" s="184"/>
      <c r="H51" s="184"/>
      <c r="I51" s="104">
        <f t="shared" si="0"/>
        <v>0</v>
      </c>
      <c r="L51" s="95" cm="1">
        <f t="array" ref="L51">_xlfn.IFS(C51="1-5 Yazarlı",M51, C51="5+ Yazarlı",M51/2,C51="",0)</f>
        <v>0</v>
      </c>
      <c r="M51" s="95" cm="1">
        <f t="array" ref="M51">_xlfn.IFS(B51=$P$3,5,B51=$P$4,4,B51=$P$5,2, B51=$P$6,2,B51="",0)</f>
        <v>0</v>
      </c>
    </row>
    <row r="52" spans="1:13" ht="37.5" customHeight="1">
      <c r="A52" s="78">
        <v>49</v>
      </c>
      <c r="B52" s="103"/>
      <c r="C52" s="103"/>
      <c r="D52" s="103"/>
      <c r="E52" s="103"/>
      <c r="F52" s="184"/>
      <c r="G52" s="184"/>
      <c r="H52" s="184"/>
      <c r="I52" s="104">
        <f t="shared" si="0"/>
        <v>0</v>
      </c>
      <c r="L52" s="95" cm="1">
        <f t="array" ref="L52">_xlfn.IFS(C52="1-5 Yazarlı",M52, C52="5+ Yazarlı",M52/2,C52="",0)</f>
        <v>0</v>
      </c>
      <c r="M52" s="95" cm="1">
        <f t="array" ref="M52">_xlfn.IFS(B52=$P$3,5,B52=$P$4,4,B52=$P$5,2, B52=$P$6,2,B52="",0)</f>
        <v>0</v>
      </c>
    </row>
    <row r="53" spans="1:13" ht="37.5" customHeight="1">
      <c r="A53" s="102">
        <v>50</v>
      </c>
      <c r="B53" s="103"/>
      <c r="C53" s="103"/>
      <c r="D53" s="103"/>
      <c r="E53" s="103"/>
      <c r="F53" s="184"/>
      <c r="G53" s="184"/>
      <c r="H53" s="184"/>
      <c r="I53" s="104">
        <f t="shared" si="0"/>
        <v>0</v>
      </c>
      <c r="L53" s="95" cm="1">
        <f t="array" ref="L53">_xlfn.IFS(C53="1-5 Yazarlı",M53, C53="5+ Yazarlı",M53/2,C53="",0)</f>
        <v>0</v>
      </c>
      <c r="M53" s="95" cm="1">
        <f t="array" ref="M53">_xlfn.IFS(B53=$P$3,5,B53=$P$4,4,B53=$P$5,2, B53=$P$6,2,B53="",0)</f>
        <v>0</v>
      </c>
    </row>
    <row r="54" spans="1:13" ht="37.5" customHeight="1">
      <c r="A54" s="102">
        <v>51</v>
      </c>
      <c r="B54" s="103"/>
      <c r="C54" s="103"/>
      <c r="D54" s="103"/>
      <c r="E54" s="103"/>
      <c r="F54" s="184"/>
      <c r="G54" s="184"/>
      <c r="H54" s="184"/>
      <c r="I54" s="104">
        <f t="shared" si="0"/>
        <v>0</v>
      </c>
      <c r="L54" s="95" cm="1">
        <f t="array" ref="L54">_xlfn.IFS(C54="1-5 Yazarlı",M54, C54="5+ Yazarlı",M54/2,C54="",0)</f>
        <v>0</v>
      </c>
      <c r="M54" s="95" cm="1">
        <f t="array" ref="M54">_xlfn.IFS(B54=$P$3,5,B54=$P$4,4,B54=$P$5,2, B54=$P$6,2,B54="",0)</f>
        <v>0</v>
      </c>
    </row>
    <row r="55" spans="1:13" ht="37.5" customHeight="1">
      <c r="A55" s="78">
        <v>52</v>
      </c>
      <c r="B55" s="103"/>
      <c r="C55" s="103"/>
      <c r="D55" s="103"/>
      <c r="E55" s="103"/>
      <c r="F55" s="184"/>
      <c r="G55" s="184"/>
      <c r="H55" s="184"/>
      <c r="I55" s="104">
        <f t="shared" si="0"/>
        <v>0</v>
      </c>
      <c r="L55" s="95" cm="1">
        <f t="array" ref="L55">_xlfn.IFS(C55="1-5 Yazarlı",M55, C55="5+ Yazarlı",M55/2,C55="",0)</f>
        <v>0</v>
      </c>
      <c r="M55" s="95" cm="1">
        <f t="array" ref="M55">_xlfn.IFS(B55=$P$3,5,B55=$P$4,4,B55=$P$5,2, B55=$P$6,2,B55="",0)</f>
        <v>0</v>
      </c>
    </row>
    <row r="56" spans="1:13" ht="37.5" customHeight="1">
      <c r="A56" s="102">
        <v>53</v>
      </c>
      <c r="B56" s="103"/>
      <c r="C56" s="103"/>
      <c r="D56" s="103"/>
      <c r="E56" s="103"/>
      <c r="F56" s="184"/>
      <c r="G56" s="184"/>
      <c r="H56" s="184"/>
      <c r="I56" s="104">
        <f t="shared" si="0"/>
        <v>0</v>
      </c>
      <c r="L56" s="95" cm="1">
        <f t="array" ref="L56">_xlfn.IFS(C56="1-5 Yazarlı",M56, C56="5+ Yazarlı",M56/2,C56="",0)</f>
        <v>0</v>
      </c>
      <c r="M56" s="95" cm="1">
        <f t="array" ref="M56">_xlfn.IFS(B56=$P$3,5,B56=$P$4,4,B56=$P$5,2, B56=$P$6,2,B56="",0)</f>
        <v>0</v>
      </c>
    </row>
    <row r="57" spans="1:13" ht="37.5" customHeight="1">
      <c r="A57" s="102">
        <v>54</v>
      </c>
      <c r="B57" s="103"/>
      <c r="C57" s="103"/>
      <c r="D57" s="103"/>
      <c r="E57" s="103"/>
      <c r="F57" s="184"/>
      <c r="G57" s="184"/>
      <c r="H57" s="184"/>
      <c r="I57" s="104">
        <f t="shared" si="0"/>
        <v>0</v>
      </c>
      <c r="L57" s="95" cm="1">
        <f t="array" ref="L57">_xlfn.IFS(C57="1-5 Yazarlı",M57, C57="5+ Yazarlı",M57/2,C57="",0)</f>
        <v>0</v>
      </c>
      <c r="M57" s="95" cm="1">
        <f t="array" ref="M57">_xlfn.IFS(B57=$P$3,5,B57=$P$4,4,B57=$P$5,2, B57=$P$6,2,B57="",0)</f>
        <v>0</v>
      </c>
    </row>
    <row r="58" spans="1:13" ht="37.5" customHeight="1">
      <c r="A58" s="78">
        <v>55</v>
      </c>
      <c r="B58" s="103"/>
      <c r="C58" s="103"/>
      <c r="D58" s="103"/>
      <c r="E58" s="103"/>
      <c r="F58" s="184"/>
      <c r="G58" s="184"/>
      <c r="H58" s="184"/>
      <c r="I58" s="104">
        <f t="shared" si="0"/>
        <v>0</v>
      </c>
      <c r="L58" s="95" cm="1">
        <f t="array" ref="L58">_xlfn.IFS(C58="1-5 Yazarlı",M58, C58="5+ Yazarlı",M58/2,C58="",0)</f>
        <v>0</v>
      </c>
      <c r="M58" s="95" cm="1">
        <f t="array" ref="M58">_xlfn.IFS(B58=$P$3,5,B58=$P$4,4,B58=$P$5,2, B58=$P$6,2,B58="",0)</f>
        <v>0</v>
      </c>
    </row>
    <row r="59" spans="1:13" ht="37.5" customHeight="1">
      <c r="A59" s="102">
        <v>56</v>
      </c>
      <c r="B59" s="103"/>
      <c r="C59" s="103"/>
      <c r="D59" s="103"/>
      <c r="E59" s="103"/>
      <c r="F59" s="184"/>
      <c r="G59" s="184"/>
      <c r="H59" s="184"/>
      <c r="I59" s="104">
        <f t="shared" si="0"/>
        <v>0</v>
      </c>
      <c r="L59" s="95" cm="1">
        <f t="array" ref="L59">_xlfn.IFS(C59="1-5 Yazarlı",M59, C59="5+ Yazarlı",M59/2,C59="",0)</f>
        <v>0</v>
      </c>
      <c r="M59" s="95" cm="1">
        <f t="array" ref="M59">_xlfn.IFS(B59=$P$3,5,B59=$P$4,4,B59=$P$5,2, B59=$P$6,2,B59="",0)</f>
        <v>0</v>
      </c>
    </row>
    <row r="60" spans="1:13" ht="37.5" customHeight="1">
      <c r="A60" s="102">
        <v>57</v>
      </c>
      <c r="B60" s="103"/>
      <c r="C60" s="103"/>
      <c r="D60" s="103"/>
      <c r="E60" s="103"/>
      <c r="F60" s="184"/>
      <c r="G60" s="184"/>
      <c r="H60" s="184"/>
      <c r="I60" s="104">
        <f t="shared" si="0"/>
        <v>0</v>
      </c>
      <c r="L60" s="95" cm="1">
        <f t="array" ref="L60">_xlfn.IFS(C60="1-5 Yazarlı",M60, C60="5+ Yazarlı",M60/2,C60="",0)</f>
        <v>0</v>
      </c>
      <c r="M60" s="95" cm="1">
        <f t="array" ref="M60">_xlfn.IFS(B60=$P$3,5,B60=$P$4,4,B60=$P$5,2, B60=$P$6,2,B60="",0)</f>
        <v>0</v>
      </c>
    </row>
    <row r="61" spans="1:13" ht="37.5" customHeight="1">
      <c r="A61" s="78">
        <v>58</v>
      </c>
      <c r="B61" s="103"/>
      <c r="C61" s="103"/>
      <c r="D61" s="103"/>
      <c r="E61" s="103"/>
      <c r="F61" s="184"/>
      <c r="G61" s="184"/>
      <c r="H61" s="184"/>
      <c r="I61" s="104">
        <f t="shared" si="0"/>
        <v>0</v>
      </c>
      <c r="L61" s="95" cm="1">
        <f t="array" ref="L61">_xlfn.IFS(C61="1-5 Yazarlı",M61, C61="5+ Yazarlı",M61/2,C61="",0)</f>
        <v>0</v>
      </c>
      <c r="M61" s="95" cm="1">
        <f t="array" ref="M61">_xlfn.IFS(B61=$P$3,5,B61=$P$4,4,B61=$P$5,2, B61=$P$6,2,B61="",0)</f>
        <v>0</v>
      </c>
    </row>
    <row r="62" spans="1:13" ht="37.5" customHeight="1">
      <c r="A62" s="102">
        <v>59</v>
      </c>
      <c r="B62" s="103"/>
      <c r="C62" s="103"/>
      <c r="D62" s="103"/>
      <c r="E62" s="103"/>
      <c r="F62" s="184"/>
      <c r="G62" s="184"/>
      <c r="H62" s="184"/>
      <c r="I62" s="104">
        <f t="shared" si="0"/>
        <v>0</v>
      </c>
      <c r="L62" s="95" cm="1">
        <f t="array" ref="L62">_xlfn.IFS(C62="1-5 Yazarlı",M62, C62="5+ Yazarlı",M62/2,C62="",0)</f>
        <v>0</v>
      </c>
      <c r="M62" s="95" cm="1">
        <f t="array" ref="M62">_xlfn.IFS(B62=$P$3,5,B62=$P$4,4,B62=$P$5,2, B62=$P$6,2,B62="",0)</f>
        <v>0</v>
      </c>
    </row>
    <row r="63" spans="1:13" ht="37.5" customHeight="1">
      <c r="A63" s="102">
        <v>60</v>
      </c>
      <c r="B63" s="103"/>
      <c r="C63" s="103"/>
      <c r="D63" s="103"/>
      <c r="E63" s="103"/>
      <c r="F63" s="184"/>
      <c r="G63" s="184"/>
      <c r="H63" s="184"/>
      <c r="I63" s="104">
        <f t="shared" si="0"/>
        <v>0</v>
      </c>
      <c r="L63" s="95" cm="1">
        <f t="array" ref="L63">_xlfn.IFS(C63="1-5 Yazarlı",M63, C63="5+ Yazarlı",M63/2,C63="",0)</f>
        <v>0</v>
      </c>
      <c r="M63" s="95" cm="1">
        <f t="array" ref="M63">_xlfn.IFS(B63=$P$3,5,B63=$P$4,4,B63=$P$5,2, B63=$P$6,2,B63="",0)</f>
        <v>0</v>
      </c>
    </row>
    <row r="64" spans="1:13" ht="37.5" customHeight="1">
      <c r="A64" s="78">
        <v>61</v>
      </c>
      <c r="B64" s="103"/>
      <c r="C64" s="103"/>
      <c r="D64" s="103"/>
      <c r="E64" s="103"/>
      <c r="F64" s="184"/>
      <c r="G64" s="184"/>
      <c r="H64" s="184"/>
      <c r="I64" s="104">
        <f t="shared" si="0"/>
        <v>0</v>
      </c>
      <c r="L64" s="95" cm="1">
        <f t="array" ref="L64">_xlfn.IFS(C64="1-5 Yazarlı",M64, C64="5+ Yazarlı",M64/2,C64="",0)</f>
        <v>0</v>
      </c>
      <c r="M64" s="95" cm="1">
        <f t="array" ref="M64">_xlfn.IFS(B64=$P$3,5,B64=$P$4,4,B64=$P$5,2, B64=$P$6,2,B64="",0)</f>
        <v>0</v>
      </c>
    </row>
    <row r="65" spans="1:13" ht="37.5" customHeight="1">
      <c r="A65" s="102">
        <v>62</v>
      </c>
      <c r="B65" s="103"/>
      <c r="C65" s="103"/>
      <c r="D65" s="103"/>
      <c r="E65" s="103"/>
      <c r="F65" s="184"/>
      <c r="G65" s="184"/>
      <c r="H65" s="184"/>
      <c r="I65" s="104">
        <f t="shared" si="0"/>
        <v>0</v>
      </c>
      <c r="L65" s="95" cm="1">
        <f t="array" ref="L65">_xlfn.IFS(C65="1-5 Yazarlı",M65, C65="5+ Yazarlı",M65/2,C65="",0)</f>
        <v>0</v>
      </c>
      <c r="M65" s="95" cm="1">
        <f t="array" ref="M65">_xlfn.IFS(B65=$P$3,5,B65=$P$4,4,B65=$P$5,2, B65=$P$6,2,B65="",0)</f>
        <v>0</v>
      </c>
    </row>
    <row r="66" spans="1:13" ht="37.5" customHeight="1">
      <c r="A66" s="102">
        <v>63</v>
      </c>
      <c r="B66" s="103"/>
      <c r="C66" s="103"/>
      <c r="D66" s="103"/>
      <c r="E66" s="103"/>
      <c r="F66" s="184"/>
      <c r="G66" s="184"/>
      <c r="H66" s="184"/>
      <c r="I66" s="104">
        <f t="shared" si="0"/>
        <v>0</v>
      </c>
      <c r="L66" s="95" cm="1">
        <f t="array" ref="L66">_xlfn.IFS(C66="1-5 Yazarlı",M66, C66="5+ Yazarlı",M66/2,C66="",0)</f>
        <v>0</v>
      </c>
      <c r="M66" s="95" cm="1">
        <f t="array" ref="M66">_xlfn.IFS(B66=$P$3,5,B66=$P$4,4,B66=$P$5,2, B66=$P$6,2,B66="",0)</f>
        <v>0</v>
      </c>
    </row>
    <row r="67" spans="1:13" ht="37.5" customHeight="1">
      <c r="A67" s="78">
        <v>64</v>
      </c>
      <c r="B67" s="103"/>
      <c r="C67" s="103"/>
      <c r="D67" s="103"/>
      <c r="E67" s="103"/>
      <c r="F67" s="184"/>
      <c r="G67" s="184"/>
      <c r="H67" s="184"/>
      <c r="I67" s="104">
        <f t="shared" si="0"/>
        <v>0</v>
      </c>
      <c r="L67" s="95" cm="1">
        <f t="array" ref="L67">_xlfn.IFS(C67="1-5 Yazarlı",M67, C67="5+ Yazarlı",M67/2,C67="",0)</f>
        <v>0</v>
      </c>
      <c r="M67" s="95" cm="1">
        <f t="array" ref="M67">_xlfn.IFS(B67=$P$3,5,B67=$P$4,4,B67=$P$5,2, B67=$P$6,2,B67="",0)</f>
        <v>0</v>
      </c>
    </row>
    <row r="68" spans="1:13" ht="37.5" customHeight="1">
      <c r="A68" s="102">
        <v>65</v>
      </c>
      <c r="B68" s="103"/>
      <c r="C68" s="103"/>
      <c r="D68" s="103"/>
      <c r="E68" s="103"/>
      <c r="F68" s="184"/>
      <c r="G68" s="184"/>
      <c r="H68" s="184"/>
      <c r="I68" s="104">
        <f t="shared" si="0"/>
        <v>0</v>
      </c>
      <c r="L68" s="95" cm="1">
        <f t="array" ref="L68">_xlfn.IFS(C68="1-5 Yazarlı",M68, C68="5+ Yazarlı",M68/2,C68="",0)</f>
        <v>0</v>
      </c>
      <c r="M68" s="95" cm="1">
        <f t="array" ref="M68">_xlfn.IFS(B68=$P$3,5,B68=$P$4,4,B68=$P$5,2, B68=$P$6,2,B68="",0)</f>
        <v>0</v>
      </c>
    </row>
    <row r="69" spans="1:13" ht="37.5" customHeight="1">
      <c r="A69" s="102">
        <v>66</v>
      </c>
      <c r="B69" s="103"/>
      <c r="C69" s="103"/>
      <c r="D69" s="103"/>
      <c r="E69" s="103"/>
      <c r="F69" s="184"/>
      <c r="G69" s="184"/>
      <c r="H69" s="184"/>
      <c r="I69" s="104">
        <f t="shared" ref="I69:I123" si="1">L69</f>
        <v>0</v>
      </c>
      <c r="L69" s="95" cm="1">
        <f t="array" ref="L69">_xlfn.IFS(C69="1-5 Yazarlı",M69, C69="5+ Yazarlı",M69/2,C69="",0)</f>
        <v>0</v>
      </c>
      <c r="M69" s="95" cm="1">
        <f t="array" ref="M69">_xlfn.IFS(B69=$P$3,5,B69=$P$4,4,B69=$P$5,2, B69=$P$6,2,B69="",0)</f>
        <v>0</v>
      </c>
    </row>
    <row r="70" spans="1:13" ht="37.5" customHeight="1">
      <c r="A70" s="78">
        <v>67</v>
      </c>
      <c r="B70" s="103"/>
      <c r="C70" s="103"/>
      <c r="D70" s="103"/>
      <c r="E70" s="103"/>
      <c r="F70" s="184"/>
      <c r="G70" s="184"/>
      <c r="H70" s="184"/>
      <c r="I70" s="104">
        <f t="shared" si="1"/>
        <v>0</v>
      </c>
      <c r="L70" s="95" cm="1">
        <f t="array" ref="L70">_xlfn.IFS(C70="1-5 Yazarlı",M70, C70="5+ Yazarlı",M70/2,C70="",0)</f>
        <v>0</v>
      </c>
      <c r="M70" s="95" cm="1">
        <f t="array" ref="M70">_xlfn.IFS(B70=$P$3,5,B70=$P$4,4,B70=$P$5,2, B70=$P$6,2,B70="",0)</f>
        <v>0</v>
      </c>
    </row>
    <row r="71" spans="1:13" ht="37.5" customHeight="1">
      <c r="A71" s="102">
        <v>68</v>
      </c>
      <c r="B71" s="103"/>
      <c r="C71" s="103"/>
      <c r="D71" s="103"/>
      <c r="E71" s="103"/>
      <c r="F71" s="184"/>
      <c r="G71" s="184"/>
      <c r="H71" s="184"/>
      <c r="I71" s="104">
        <f t="shared" si="1"/>
        <v>0</v>
      </c>
      <c r="L71" s="95" cm="1">
        <f t="array" ref="L71">_xlfn.IFS(C71="1-5 Yazarlı",M71, C71="5+ Yazarlı",M71/2,C71="",0)</f>
        <v>0</v>
      </c>
      <c r="M71" s="95" cm="1">
        <f t="array" ref="M71">_xlfn.IFS(B71=$P$3,5,B71=$P$4,4,B71=$P$5,2, B71=$P$6,2,B71="",0)</f>
        <v>0</v>
      </c>
    </row>
    <row r="72" spans="1:13" ht="37.5" customHeight="1">
      <c r="A72" s="102">
        <v>69</v>
      </c>
      <c r="B72" s="103"/>
      <c r="C72" s="103"/>
      <c r="D72" s="103"/>
      <c r="E72" s="103"/>
      <c r="F72" s="184"/>
      <c r="G72" s="184"/>
      <c r="H72" s="184"/>
      <c r="I72" s="104">
        <f t="shared" si="1"/>
        <v>0</v>
      </c>
      <c r="L72" s="95" cm="1">
        <f t="array" ref="L72">_xlfn.IFS(C72="1-5 Yazarlı",M72, C72="5+ Yazarlı",M72/2,C72="",0)</f>
        <v>0</v>
      </c>
      <c r="M72" s="95" cm="1">
        <f t="array" ref="M72">_xlfn.IFS(B72=$P$3,5,B72=$P$4,4,B72=$P$5,2, B72=$P$6,2,B72="",0)</f>
        <v>0</v>
      </c>
    </row>
    <row r="73" spans="1:13" ht="37.5" customHeight="1">
      <c r="A73" s="78">
        <v>70</v>
      </c>
      <c r="B73" s="103"/>
      <c r="C73" s="103"/>
      <c r="D73" s="103"/>
      <c r="E73" s="103"/>
      <c r="F73" s="184"/>
      <c r="G73" s="184"/>
      <c r="H73" s="184"/>
      <c r="I73" s="104">
        <f t="shared" si="1"/>
        <v>0</v>
      </c>
      <c r="L73" s="95" cm="1">
        <f t="array" ref="L73">_xlfn.IFS(C73="1-5 Yazarlı",M73, C73="5+ Yazarlı",M73/2,C73="",0)</f>
        <v>0</v>
      </c>
      <c r="M73" s="95" cm="1">
        <f t="array" ref="M73">_xlfn.IFS(B73=$P$3,5,B73=$P$4,4,B73=$P$5,2, B73=$P$6,2,B73="",0)</f>
        <v>0</v>
      </c>
    </row>
    <row r="74" spans="1:13" ht="37.5" customHeight="1">
      <c r="A74" s="102">
        <v>71</v>
      </c>
      <c r="B74" s="103"/>
      <c r="C74" s="103"/>
      <c r="D74" s="103"/>
      <c r="E74" s="103"/>
      <c r="F74" s="184"/>
      <c r="G74" s="184"/>
      <c r="H74" s="184"/>
      <c r="I74" s="104">
        <f t="shared" si="1"/>
        <v>0</v>
      </c>
      <c r="L74" s="95" cm="1">
        <f t="array" ref="L74">_xlfn.IFS(C74="1-5 Yazarlı",M74, C74="5+ Yazarlı",M74/2,C74="",0)</f>
        <v>0</v>
      </c>
      <c r="M74" s="95" cm="1">
        <f t="array" ref="M74">_xlfn.IFS(B74=$P$3,5,B74=$P$4,4,B74=$P$5,2, B74=$P$6,2,B74="",0)</f>
        <v>0</v>
      </c>
    </row>
    <row r="75" spans="1:13" ht="37.5" customHeight="1">
      <c r="A75" s="102">
        <v>72</v>
      </c>
      <c r="B75" s="103"/>
      <c r="C75" s="103"/>
      <c r="D75" s="103"/>
      <c r="E75" s="103"/>
      <c r="F75" s="184"/>
      <c r="G75" s="184"/>
      <c r="H75" s="184"/>
      <c r="I75" s="104">
        <f t="shared" si="1"/>
        <v>0</v>
      </c>
      <c r="L75" s="95" cm="1">
        <f t="array" ref="L75">_xlfn.IFS(C75="1-5 Yazarlı",M75, C75="5+ Yazarlı",M75/2,C75="",0)</f>
        <v>0</v>
      </c>
      <c r="M75" s="95" cm="1">
        <f t="array" ref="M75">_xlfn.IFS(B75=$P$3,5,B75=$P$4,4,B75=$P$5,2, B75=$P$6,2,B75="",0)</f>
        <v>0</v>
      </c>
    </row>
    <row r="76" spans="1:13" ht="37.5" customHeight="1">
      <c r="A76" s="78">
        <v>73</v>
      </c>
      <c r="B76" s="103"/>
      <c r="C76" s="103"/>
      <c r="D76" s="103"/>
      <c r="E76" s="103"/>
      <c r="F76" s="184"/>
      <c r="G76" s="184"/>
      <c r="H76" s="184"/>
      <c r="I76" s="104">
        <f t="shared" si="1"/>
        <v>0</v>
      </c>
      <c r="L76" s="95" cm="1">
        <f t="array" ref="L76">_xlfn.IFS(C76="1-5 Yazarlı",M76, C76="5+ Yazarlı",M76/2,C76="",0)</f>
        <v>0</v>
      </c>
      <c r="M76" s="95" cm="1">
        <f t="array" ref="M76">_xlfn.IFS(B76=$P$3,5,B76=$P$4,4,B76=$P$5,2, B76=$P$6,2,B76="",0)</f>
        <v>0</v>
      </c>
    </row>
    <row r="77" spans="1:13" ht="37.5" customHeight="1">
      <c r="A77" s="102">
        <v>74</v>
      </c>
      <c r="B77" s="103"/>
      <c r="C77" s="103"/>
      <c r="D77" s="103"/>
      <c r="E77" s="103"/>
      <c r="F77" s="184"/>
      <c r="G77" s="184"/>
      <c r="H77" s="184"/>
      <c r="I77" s="104">
        <f t="shared" si="1"/>
        <v>0</v>
      </c>
      <c r="L77" s="95" cm="1">
        <f t="array" ref="L77">_xlfn.IFS(C77="1-5 Yazarlı",M77, C77="5+ Yazarlı",M77/2,C77="",0)</f>
        <v>0</v>
      </c>
      <c r="M77" s="95" cm="1">
        <f t="array" ref="M77">_xlfn.IFS(B77=$P$3,5,B77=$P$4,4,B77=$P$5,2, B77=$P$6,2,B77="",0)</f>
        <v>0</v>
      </c>
    </row>
    <row r="78" spans="1:13" ht="37.5" customHeight="1">
      <c r="A78" s="102">
        <v>75</v>
      </c>
      <c r="B78" s="103"/>
      <c r="C78" s="103"/>
      <c r="D78" s="103"/>
      <c r="E78" s="103"/>
      <c r="F78" s="184"/>
      <c r="G78" s="184"/>
      <c r="H78" s="184"/>
      <c r="I78" s="104">
        <f t="shared" si="1"/>
        <v>0</v>
      </c>
      <c r="L78" s="95" cm="1">
        <f t="array" ref="L78">_xlfn.IFS(C78="1-5 Yazarlı",M78, C78="5+ Yazarlı",M78/2,C78="",0)</f>
        <v>0</v>
      </c>
      <c r="M78" s="95" cm="1">
        <f t="array" ref="M78">_xlfn.IFS(B78=$P$3,5,B78=$P$4,4,B78=$P$5,2, B78=$P$6,2,B78="",0)</f>
        <v>0</v>
      </c>
    </row>
    <row r="79" spans="1:13" ht="37.5" customHeight="1">
      <c r="A79" s="78">
        <v>76</v>
      </c>
      <c r="B79" s="103"/>
      <c r="C79" s="103"/>
      <c r="D79" s="103"/>
      <c r="E79" s="103"/>
      <c r="F79" s="184"/>
      <c r="G79" s="184"/>
      <c r="H79" s="184"/>
      <c r="I79" s="104">
        <f t="shared" si="1"/>
        <v>0</v>
      </c>
      <c r="L79" s="95" cm="1">
        <f t="array" ref="L79">_xlfn.IFS(C79="1-5 Yazarlı",M79, C79="5+ Yazarlı",M79/2,C79="",0)</f>
        <v>0</v>
      </c>
      <c r="M79" s="95" cm="1">
        <f t="array" ref="M79">_xlfn.IFS(B79=$P$3,5,B79=$P$4,4,B79=$P$5,2, B79=$P$6,2,B79="",0)</f>
        <v>0</v>
      </c>
    </row>
    <row r="80" spans="1:13" ht="37.5" customHeight="1">
      <c r="A80" s="102">
        <v>77</v>
      </c>
      <c r="B80" s="103"/>
      <c r="C80" s="103"/>
      <c r="D80" s="103"/>
      <c r="E80" s="103"/>
      <c r="F80" s="184"/>
      <c r="G80" s="184"/>
      <c r="H80" s="184"/>
      <c r="I80" s="104">
        <f t="shared" si="1"/>
        <v>0</v>
      </c>
      <c r="L80" s="95" cm="1">
        <f t="array" ref="L80">_xlfn.IFS(C80="1-5 Yazarlı",M80, C80="5+ Yazarlı",M80/2,C80="",0)</f>
        <v>0</v>
      </c>
      <c r="M80" s="95" cm="1">
        <f t="array" ref="M80">_xlfn.IFS(B80=$P$3,5,B80=$P$4,4,B80=$P$5,2, B80=$P$6,2,B80="",0)</f>
        <v>0</v>
      </c>
    </row>
    <row r="81" spans="1:13" ht="37.5" customHeight="1">
      <c r="A81" s="102">
        <v>78</v>
      </c>
      <c r="B81" s="103"/>
      <c r="C81" s="103"/>
      <c r="D81" s="103"/>
      <c r="E81" s="103"/>
      <c r="F81" s="184"/>
      <c r="G81" s="184"/>
      <c r="H81" s="184"/>
      <c r="I81" s="104">
        <f t="shared" si="1"/>
        <v>0</v>
      </c>
      <c r="L81" s="95" cm="1">
        <f t="array" ref="L81">_xlfn.IFS(C81="1-5 Yazarlı",M81, C81="5+ Yazarlı",M81/2,C81="",0)</f>
        <v>0</v>
      </c>
      <c r="M81" s="95" cm="1">
        <f t="array" ref="M81">_xlfn.IFS(B81=$P$3,5,B81=$P$4,4,B81=$P$5,2, B81=$P$6,2,B81="",0)</f>
        <v>0</v>
      </c>
    </row>
    <row r="82" spans="1:13" ht="37.5" customHeight="1">
      <c r="A82" s="78">
        <v>79</v>
      </c>
      <c r="B82" s="103"/>
      <c r="C82" s="103"/>
      <c r="D82" s="103"/>
      <c r="E82" s="103"/>
      <c r="F82" s="184"/>
      <c r="G82" s="184"/>
      <c r="H82" s="184"/>
      <c r="I82" s="104">
        <f t="shared" si="1"/>
        <v>0</v>
      </c>
      <c r="L82" s="95" cm="1">
        <f t="array" ref="L82">_xlfn.IFS(C82="1-5 Yazarlı",M82, C82="5+ Yazarlı",M82/2,C82="",0)</f>
        <v>0</v>
      </c>
      <c r="M82" s="95" cm="1">
        <f t="array" ref="M82">_xlfn.IFS(B82=$P$3,5,B82=$P$4,4,B82=$P$5,2, B82=$P$6,2,B82="",0)</f>
        <v>0</v>
      </c>
    </row>
    <row r="83" spans="1:13" ht="37.5" customHeight="1">
      <c r="A83" s="102">
        <v>80</v>
      </c>
      <c r="B83" s="103"/>
      <c r="C83" s="103"/>
      <c r="D83" s="103"/>
      <c r="E83" s="103"/>
      <c r="F83" s="184"/>
      <c r="G83" s="184"/>
      <c r="H83" s="184"/>
      <c r="I83" s="104">
        <f t="shared" si="1"/>
        <v>0</v>
      </c>
      <c r="L83" s="95" cm="1">
        <f t="array" ref="L83">_xlfn.IFS(C83="1-5 Yazarlı",M83, C83="5+ Yazarlı",M83/2,C83="",0)</f>
        <v>0</v>
      </c>
      <c r="M83" s="95" cm="1">
        <f t="array" ref="M83">_xlfn.IFS(B83=$P$3,5,B83=$P$4,4,B83=$P$5,2, B83=$P$6,2,B83="",0)</f>
        <v>0</v>
      </c>
    </row>
    <row r="84" spans="1:13" ht="37.5" customHeight="1">
      <c r="A84" s="102">
        <v>81</v>
      </c>
      <c r="B84" s="103"/>
      <c r="C84" s="103"/>
      <c r="D84" s="103"/>
      <c r="E84" s="103"/>
      <c r="F84" s="184"/>
      <c r="G84" s="184"/>
      <c r="H84" s="184"/>
      <c r="I84" s="104">
        <f t="shared" si="1"/>
        <v>0</v>
      </c>
      <c r="L84" s="95" cm="1">
        <f t="array" ref="L84">_xlfn.IFS(C84="1-5 Yazarlı",M84, C84="5+ Yazarlı",M84/2,C84="",0)</f>
        <v>0</v>
      </c>
      <c r="M84" s="95" cm="1">
        <f t="array" ref="M84">_xlfn.IFS(B84=$P$3,5,B84=$P$4,4,B84=$P$5,2, B84=$P$6,2,B84="",0)</f>
        <v>0</v>
      </c>
    </row>
    <row r="85" spans="1:13" ht="37.5" customHeight="1">
      <c r="A85" s="78">
        <v>82</v>
      </c>
      <c r="B85" s="103"/>
      <c r="C85" s="103"/>
      <c r="D85" s="103"/>
      <c r="E85" s="103"/>
      <c r="F85" s="184"/>
      <c r="G85" s="184"/>
      <c r="H85" s="184"/>
      <c r="I85" s="104">
        <f t="shared" si="1"/>
        <v>0</v>
      </c>
      <c r="L85" s="95" cm="1">
        <f t="array" ref="L85">_xlfn.IFS(C85="1-5 Yazarlı",M85, C85="5+ Yazarlı",M85/2,C85="",0)</f>
        <v>0</v>
      </c>
      <c r="M85" s="95" cm="1">
        <f t="array" ref="M85">_xlfn.IFS(B85=$P$3,5,B85=$P$4,4,B85=$P$5,2, B85=$P$6,2,B85="",0)</f>
        <v>0</v>
      </c>
    </row>
    <row r="86" spans="1:13" ht="37.5" customHeight="1">
      <c r="A86" s="102">
        <v>83</v>
      </c>
      <c r="B86" s="103"/>
      <c r="C86" s="103"/>
      <c r="D86" s="103"/>
      <c r="E86" s="103"/>
      <c r="F86" s="184"/>
      <c r="G86" s="184"/>
      <c r="H86" s="184"/>
      <c r="I86" s="104">
        <f t="shared" si="1"/>
        <v>0</v>
      </c>
      <c r="L86" s="95" cm="1">
        <f t="array" ref="L86">_xlfn.IFS(C86="1-5 Yazarlı",M86, C86="5+ Yazarlı",M86/2,C86="",0)</f>
        <v>0</v>
      </c>
      <c r="M86" s="95" cm="1">
        <f t="array" ref="M86">_xlfn.IFS(B86=$P$3,5,B86=$P$4,4,B86=$P$5,2, B86=$P$6,2,B86="",0)</f>
        <v>0</v>
      </c>
    </row>
    <row r="87" spans="1:13" ht="37.5" customHeight="1">
      <c r="A87" s="102">
        <v>84</v>
      </c>
      <c r="B87" s="103"/>
      <c r="C87" s="103"/>
      <c r="D87" s="103"/>
      <c r="E87" s="103"/>
      <c r="F87" s="184"/>
      <c r="G87" s="184"/>
      <c r="H87" s="184"/>
      <c r="I87" s="104">
        <f t="shared" si="1"/>
        <v>0</v>
      </c>
      <c r="L87" s="95" cm="1">
        <f t="array" ref="L87">_xlfn.IFS(C87="1-5 Yazarlı",M87, C87="5+ Yazarlı",M87/2,C87="",0)</f>
        <v>0</v>
      </c>
      <c r="M87" s="95" cm="1">
        <f t="array" ref="M87">_xlfn.IFS(B87=$P$3,5,B87=$P$4,4,B87=$P$5,2, B87=$P$6,2,B87="",0)</f>
        <v>0</v>
      </c>
    </row>
    <row r="88" spans="1:13" ht="37.5" customHeight="1">
      <c r="A88" s="78">
        <v>85</v>
      </c>
      <c r="B88" s="103"/>
      <c r="C88" s="103"/>
      <c r="D88" s="103"/>
      <c r="E88" s="103"/>
      <c r="F88" s="184"/>
      <c r="G88" s="184"/>
      <c r="H88" s="184"/>
      <c r="I88" s="104">
        <f t="shared" si="1"/>
        <v>0</v>
      </c>
      <c r="L88" s="95" cm="1">
        <f t="array" ref="L88">_xlfn.IFS(C88="1-5 Yazarlı",M88, C88="5+ Yazarlı",M88/2,C88="",0)</f>
        <v>0</v>
      </c>
      <c r="M88" s="95" cm="1">
        <f t="array" ref="M88">_xlfn.IFS(B88=$P$3,5,B88=$P$4,4,B88=$P$5,2, B88=$P$6,2,B88="",0)</f>
        <v>0</v>
      </c>
    </row>
    <row r="89" spans="1:13" ht="37.5" customHeight="1">
      <c r="A89" s="102">
        <v>86</v>
      </c>
      <c r="B89" s="103"/>
      <c r="C89" s="103"/>
      <c r="D89" s="103"/>
      <c r="E89" s="103"/>
      <c r="F89" s="184"/>
      <c r="G89" s="184"/>
      <c r="H89" s="184"/>
      <c r="I89" s="104">
        <f t="shared" si="1"/>
        <v>0</v>
      </c>
      <c r="L89" s="95" cm="1">
        <f t="array" ref="L89">_xlfn.IFS(C89="1-5 Yazarlı",M89, C89="5+ Yazarlı",M89/2,C89="",0)</f>
        <v>0</v>
      </c>
      <c r="M89" s="95" cm="1">
        <f t="array" ref="M89">_xlfn.IFS(B89=$P$3,5,B89=$P$4,4,B89=$P$5,2, B89=$P$6,2,B89="",0)</f>
        <v>0</v>
      </c>
    </row>
    <row r="90" spans="1:13" ht="37.5" customHeight="1">
      <c r="A90" s="102">
        <v>87</v>
      </c>
      <c r="B90" s="103"/>
      <c r="C90" s="103"/>
      <c r="D90" s="103"/>
      <c r="E90" s="103"/>
      <c r="F90" s="184"/>
      <c r="G90" s="184"/>
      <c r="H90" s="184"/>
      <c r="I90" s="104">
        <f t="shared" si="1"/>
        <v>0</v>
      </c>
      <c r="L90" s="95" cm="1">
        <f t="array" ref="L90">_xlfn.IFS(C90="1-5 Yazarlı",M90, C90="5+ Yazarlı",M90/2,C90="",0)</f>
        <v>0</v>
      </c>
      <c r="M90" s="95" cm="1">
        <f t="array" ref="M90">_xlfn.IFS(B90=$P$3,5,B90=$P$4,4,B90=$P$5,2, B90=$P$6,2,B90="",0)</f>
        <v>0</v>
      </c>
    </row>
    <row r="91" spans="1:13" ht="37.5" customHeight="1">
      <c r="A91" s="78">
        <v>88</v>
      </c>
      <c r="B91" s="103"/>
      <c r="C91" s="103"/>
      <c r="D91" s="103"/>
      <c r="E91" s="103"/>
      <c r="F91" s="184"/>
      <c r="G91" s="184"/>
      <c r="H91" s="184"/>
      <c r="I91" s="104">
        <f t="shared" si="1"/>
        <v>0</v>
      </c>
      <c r="L91" s="95" cm="1">
        <f t="array" ref="L91">_xlfn.IFS(C91="1-5 Yazarlı",M91, C91="5+ Yazarlı",M91/2,C91="",0)</f>
        <v>0</v>
      </c>
      <c r="M91" s="95" cm="1">
        <f t="array" ref="M91">_xlfn.IFS(B91=$P$3,5,B91=$P$4,4,B91=$P$5,2, B91=$P$6,2,B91="",0)</f>
        <v>0</v>
      </c>
    </row>
    <row r="92" spans="1:13" ht="37.5" customHeight="1">
      <c r="A92" s="102">
        <v>89</v>
      </c>
      <c r="B92" s="103"/>
      <c r="C92" s="103"/>
      <c r="D92" s="103"/>
      <c r="E92" s="103"/>
      <c r="F92" s="184"/>
      <c r="G92" s="184"/>
      <c r="H92" s="184"/>
      <c r="I92" s="104">
        <f t="shared" si="1"/>
        <v>0</v>
      </c>
      <c r="L92" s="95" cm="1">
        <f t="array" ref="L92">_xlfn.IFS(C92="1-5 Yazarlı",M92, C92="5+ Yazarlı",M92/2,C92="",0)</f>
        <v>0</v>
      </c>
      <c r="M92" s="95" cm="1">
        <f t="array" ref="M92">_xlfn.IFS(B92=$P$3,5,B92=$P$4,4,B92=$P$5,2, B92=$P$6,2,B92="",0)</f>
        <v>0</v>
      </c>
    </row>
    <row r="93" spans="1:13" ht="37.5" customHeight="1">
      <c r="A93" s="102">
        <v>90</v>
      </c>
      <c r="B93" s="103"/>
      <c r="C93" s="103"/>
      <c r="D93" s="103"/>
      <c r="E93" s="103"/>
      <c r="F93" s="184"/>
      <c r="G93" s="184"/>
      <c r="H93" s="184"/>
      <c r="I93" s="104">
        <f t="shared" si="1"/>
        <v>0</v>
      </c>
      <c r="L93" s="95" cm="1">
        <f t="array" ref="L93">_xlfn.IFS(C93="1-5 Yazarlı",M93, C93="5+ Yazarlı",M93/2,C93="",0)</f>
        <v>0</v>
      </c>
      <c r="M93" s="95" cm="1">
        <f t="array" ref="M93">_xlfn.IFS(B93=$P$3,5,B93=$P$4,4,B93=$P$5,2, B93=$P$6,2,B93="",0)</f>
        <v>0</v>
      </c>
    </row>
    <row r="94" spans="1:13" ht="37.5" customHeight="1">
      <c r="A94" s="78">
        <v>91</v>
      </c>
      <c r="B94" s="103"/>
      <c r="C94" s="103"/>
      <c r="D94" s="103"/>
      <c r="E94" s="103"/>
      <c r="F94" s="184"/>
      <c r="G94" s="184"/>
      <c r="H94" s="184"/>
      <c r="I94" s="104">
        <f t="shared" si="1"/>
        <v>0</v>
      </c>
      <c r="L94" s="95" cm="1">
        <f t="array" ref="L94">_xlfn.IFS(C94="1-5 Yazarlı",M94, C94="5+ Yazarlı",M94/2,C94="",0)</f>
        <v>0</v>
      </c>
      <c r="M94" s="95" cm="1">
        <f t="array" ref="M94">_xlfn.IFS(B94=$P$3,5,B94=$P$4,4,B94=$P$5,2, B94=$P$6,2,B94="",0)</f>
        <v>0</v>
      </c>
    </row>
    <row r="95" spans="1:13" ht="37.5" customHeight="1">
      <c r="A95" s="102">
        <v>92</v>
      </c>
      <c r="B95" s="103"/>
      <c r="C95" s="103"/>
      <c r="D95" s="103"/>
      <c r="E95" s="103"/>
      <c r="F95" s="184"/>
      <c r="G95" s="184"/>
      <c r="H95" s="184"/>
      <c r="I95" s="104">
        <f t="shared" si="1"/>
        <v>0</v>
      </c>
      <c r="L95" s="95" cm="1">
        <f t="array" ref="L95">_xlfn.IFS(C95="1-5 Yazarlı",M95, C95="5+ Yazarlı",M95/2,C95="",0)</f>
        <v>0</v>
      </c>
      <c r="M95" s="95" cm="1">
        <f t="array" ref="M95">_xlfn.IFS(B95=$P$3,5,B95=$P$4,4,B95=$P$5,2, B95=$P$6,2,B95="",0)</f>
        <v>0</v>
      </c>
    </row>
    <row r="96" spans="1:13" ht="37.5" customHeight="1">
      <c r="A96" s="102">
        <v>93</v>
      </c>
      <c r="B96" s="103"/>
      <c r="C96" s="103"/>
      <c r="D96" s="103"/>
      <c r="E96" s="103"/>
      <c r="F96" s="184"/>
      <c r="G96" s="184"/>
      <c r="H96" s="184"/>
      <c r="I96" s="104">
        <f t="shared" si="1"/>
        <v>0</v>
      </c>
      <c r="L96" s="95" cm="1">
        <f t="array" ref="L96">_xlfn.IFS(C96="1-5 Yazarlı",M96, C96="5+ Yazarlı",M96/2,C96="",0)</f>
        <v>0</v>
      </c>
      <c r="M96" s="95" cm="1">
        <f t="array" ref="M96">_xlfn.IFS(B96=$P$3,5,B96=$P$4,4,B96=$P$5,2, B96=$P$6,2,B96="",0)</f>
        <v>0</v>
      </c>
    </row>
    <row r="97" spans="1:13" ht="37.5" customHeight="1">
      <c r="A97" s="78">
        <v>94</v>
      </c>
      <c r="B97" s="103"/>
      <c r="C97" s="103"/>
      <c r="D97" s="103"/>
      <c r="E97" s="103"/>
      <c r="F97" s="184"/>
      <c r="G97" s="184"/>
      <c r="H97" s="184"/>
      <c r="I97" s="104">
        <f t="shared" si="1"/>
        <v>0</v>
      </c>
      <c r="L97" s="95" cm="1">
        <f t="array" ref="L97">_xlfn.IFS(C97="1-5 Yazarlı",M97, C97="5+ Yazarlı",M97/2,C97="",0)</f>
        <v>0</v>
      </c>
      <c r="M97" s="95" cm="1">
        <f t="array" ref="M97">_xlfn.IFS(B97=$P$3,5,B97=$P$4,4,B97=$P$5,2, B97=$P$6,2,B97="",0)</f>
        <v>0</v>
      </c>
    </row>
    <row r="98" spans="1:13" ht="37.5" customHeight="1">
      <c r="A98" s="102">
        <v>95</v>
      </c>
      <c r="B98" s="103"/>
      <c r="C98" s="103"/>
      <c r="D98" s="103"/>
      <c r="E98" s="103"/>
      <c r="F98" s="184"/>
      <c r="G98" s="184"/>
      <c r="H98" s="184"/>
      <c r="I98" s="104">
        <f t="shared" si="1"/>
        <v>0</v>
      </c>
      <c r="L98" s="95" cm="1">
        <f t="array" ref="L98">_xlfn.IFS(C98="1-5 Yazarlı",M98, C98="5+ Yazarlı",M98/2,C98="",0)</f>
        <v>0</v>
      </c>
      <c r="M98" s="95" cm="1">
        <f t="array" ref="M98">_xlfn.IFS(B98=$P$3,5,B98=$P$4,4,B98=$P$5,2, B98=$P$6,2,B98="",0)</f>
        <v>0</v>
      </c>
    </row>
    <row r="99" spans="1:13" ht="37.5" customHeight="1">
      <c r="A99" s="102">
        <v>96</v>
      </c>
      <c r="B99" s="103"/>
      <c r="C99" s="103"/>
      <c r="D99" s="103"/>
      <c r="E99" s="103"/>
      <c r="F99" s="184"/>
      <c r="G99" s="184"/>
      <c r="H99" s="184"/>
      <c r="I99" s="104">
        <f t="shared" si="1"/>
        <v>0</v>
      </c>
      <c r="L99" s="95" cm="1">
        <f t="array" ref="L99">_xlfn.IFS(C99="1-5 Yazarlı",M99, C99="5+ Yazarlı",M99/2,C99="",0)</f>
        <v>0</v>
      </c>
      <c r="M99" s="95" cm="1">
        <f t="array" ref="M99">_xlfn.IFS(B99=$P$3,5,B99=$P$4,4,B99=$P$5,2, B99=$P$6,2,B99="",0)</f>
        <v>0</v>
      </c>
    </row>
    <row r="100" spans="1:13" ht="37.5" customHeight="1">
      <c r="A100" s="78">
        <v>97</v>
      </c>
      <c r="B100" s="103"/>
      <c r="C100" s="103"/>
      <c r="D100" s="103"/>
      <c r="E100" s="103"/>
      <c r="F100" s="184"/>
      <c r="G100" s="184"/>
      <c r="H100" s="184"/>
      <c r="I100" s="104">
        <f t="shared" si="1"/>
        <v>0</v>
      </c>
      <c r="L100" s="95" cm="1">
        <f t="array" ref="L100">_xlfn.IFS(C100="1-5 Yazarlı",M100, C100="5+ Yazarlı",M100/2,C100="",0)</f>
        <v>0</v>
      </c>
      <c r="M100" s="95" cm="1">
        <f t="array" ref="M100">_xlfn.IFS(B100=$P$3,5,B100=$P$4,4,B100=$P$5,2, B100=$P$6,2,B100="",0)</f>
        <v>0</v>
      </c>
    </row>
    <row r="101" spans="1:13" ht="37.5" customHeight="1">
      <c r="A101" s="102">
        <v>98</v>
      </c>
      <c r="B101" s="103"/>
      <c r="C101" s="103"/>
      <c r="D101" s="103"/>
      <c r="E101" s="103"/>
      <c r="F101" s="184"/>
      <c r="G101" s="184"/>
      <c r="H101" s="184"/>
      <c r="I101" s="104">
        <f t="shared" si="1"/>
        <v>0</v>
      </c>
      <c r="L101" s="95" cm="1">
        <f t="array" ref="L101">_xlfn.IFS(C101="1-5 Yazarlı",M101, C101="5+ Yazarlı",M101/2,C101="",0)</f>
        <v>0</v>
      </c>
      <c r="M101" s="95" cm="1">
        <f t="array" ref="M101">_xlfn.IFS(B101=$P$3,5,B101=$P$4,4,B101=$P$5,2, B101=$P$6,2,B101="",0)</f>
        <v>0</v>
      </c>
    </row>
    <row r="102" spans="1:13" ht="37.5" customHeight="1">
      <c r="A102" s="78">
        <v>99</v>
      </c>
      <c r="B102" s="103"/>
      <c r="C102" s="103"/>
      <c r="D102" s="103"/>
      <c r="E102" s="103"/>
      <c r="F102" s="184"/>
      <c r="G102" s="184"/>
      <c r="H102" s="184"/>
      <c r="I102" s="104">
        <f t="shared" si="1"/>
        <v>0</v>
      </c>
      <c r="L102" s="95" cm="1">
        <f t="array" ref="L102">_xlfn.IFS(C102="1-5 Yazarlı",M102, C102="5+ Yazarlı",M102/2,C102="",0)</f>
        <v>0</v>
      </c>
      <c r="M102" s="95" cm="1">
        <f t="array" ref="M102">_xlfn.IFS(B102=$P$3,5,B102=$P$4,4,B102=$P$5,2, B102=$P$6,2,B102="",0)</f>
        <v>0</v>
      </c>
    </row>
    <row r="103" spans="1:13" ht="37.5" customHeight="1">
      <c r="A103" s="102">
        <v>100</v>
      </c>
      <c r="B103" s="103"/>
      <c r="C103" s="103"/>
      <c r="D103" s="103"/>
      <c r="E103" s="103"/>
      <c r="F103" s="184"/>
      <c r="G103" s="184"/>
      <c r="H103" s="184"/>
      <c r="I103" s="104">
        <f t="shared" si="1"/>
        <v>0</v>
      </c>
      <c r="L103" s="95" cm="1">
        <f t="array" ref="L103">_xlfn.IFS(C103="1-5 Yazarlı",M103, C103="5+ Yazarlı",M103/2,C103="",0)</f>
        <v>0</v>
      </c>
      <c r="M103" s="95" cm="1">
        <f t="array" ref="M103">_xlfn.IFS(B103=$P$3,5,B103=$P$4,4,B103=$P$5,2, B103=$P$6,2,B103="",0)</f>
        <v>0</v>
      </c>
    </row>
    <row r="104" spans="1:13" ht="37.5" customHeight="1">
      <c r="A104" s="78">
        <v>101</v>
      </c>
      <c r="B104" s="103"/>
      <c r="C104" s="103"/>
      <c r="D104" s="103"/>
      <c r="E104" s="103"/>
      <c r="F104" s="184"/>
      <c r="G104" s="184"/>
      <c r="H104" s="184"/>
      <c r="I104" s="104">
        <f t="shared" si="1"/>
        <v>0</v>
      </c>
      <c r="L104" s="95" cm="1">
        <f t="array" ref="L104">_xlfn.IFS(C104="1-5 Yazarlı",M104, C104="5+ Yazarlı",M104/2,C104="",0)</f>
        <v>0</v>
      </c>
      <c r="M104" s="95" cm="1">
        <f t="array" ref="M104">_xlfn.IFS(B104=$P$3,5,B104=$P$4,4,B104=$P$5,2, B104=$P$6,2,B104="",0)</f>
        <v>0</v>
      </c>
    </row>
    <row r="105" spans="1:13" ht="37.5" customHeight="1">
      <c r="A105" s="102">
        <v>102</v>
      </c>
      <c r="B105" s="103"/>
      <c r="C105" s="103"/>
      <c r="D105" s="103"/>
      <c r="E105" s="103"/>
      <c r="F105" s="184"/>
      <c r="G105" s="184"/>
      <c r="H105" s="184"/>
      <c r="I105" s="104">
        <f t="shared" si="1"/>
        <v>0</v>
      </c>
      <c r="L105" s="95" cm="1">
        <f t="array" ref="L105">_xlfn.IFS(C105="1-5 Yazarlı",M105, C105="5+ Yazarlı",M105/2,C105="",0)</f>
        <v>0</v>
      </c>
      <c r="M105" s="95" cm="1">
        <f t="array" ref="M105">_xlfn.IFS(B105=$P$3,5,B105=$P$4,4,B105=$P$5,2, B105=$P$6,2,B105="",0)</f>
        <v>0</v>
      </c>
    </row>
    <row r="106" spans="1:13" ht="37.5" customHeight="1">
      <c r="A106" s="78">
        <v>103</v>
      </c>
      <c r="B106" s="103"/>
      <c r="C106" s="103"/>
      <c r="D106" s="103"/>
      <c r="E106" s="103"/>
      <c r="F106" s="184"/>
      <c r="G106" s="184"/>
      <c r="H106" s="184"/>
      <c r="I106" s="104">
        <f t="shared" si="1"/>
        <v>0</v>
      </c>
      <c r="L106" s="95" cm="1">
        <f t="array" ref="L106">_xlfn.IFS(C106="1-5 Yazarlı",M106, C106="5+ Yazarlı",M106/2,C106="",0)</f>
        <v>0</v>
      </c>
      <c r="M106" s="95" cm="1">
        <f t="array" ref="M106">_xlfn.IFS(B106=$P$3,5,B106=$P$4,4,B106=$P$5,2, B106=$P$6,2,B106="",0)</f>
        <v>0</v>
      </c>
    </row>
    <row r="107" spans="1:13" ht="37.5" customHeight="1">
      <c r="A107" s="102">
        <v>104</v>
      </c>
      <c r="B107" s="103"/>
      <c r="C107" s="103"/>
      <c r="D107" s="103"/>
      <c r="E107" s="103"/>
      <c r="F107" s="184"/>
      <c r="G107" s="184"/>
      <c r="H107" s="184"/>
      <c r="I107" s="104">
        <f t="shared" si="1"/>
        <v>0</v>
      </c>
      <c r="L107" s="95" cm="1">
        <f t="array" ref="L107">_xlfn.IFS(C107="1-5 Yazarlı",M107, C107="5+ Yazarlı",M107/2,C107="",0)</f>
        <v>0</v>
      </c>
      <c r="M107" s="95" cm="1">
        <f t="array" ref="M107">_xlfn.IFS(B107=$P$3,5,B107=$P$4,4,B107=$P$5,2, B107=$P$6,2,B107="",0)</f>
        <v>0</v>
      </c>
    </row>
    <row r="108" spans="1:13" ht="37.5" customHeight="1">
      <c r="A108" s="78">
        <v>105</v>
      </c>
      <c r="B108" s="103"/>
      <c r="C108" s="103"/>
      <c r="D108" s="103"/>
      <c r="E108" s="103"/>
      <c r="F108" s="184"/>
      <c r="G108" s="184"/>
      <c r="H108" s="184"/>
      <c r="I108" s="104">
        <f t="shared" si="1"/>
        <v>0</v>
      </c>
      <c r="L108" s="95" cm="1">
        <f t="array" ref="L108">_xlfn.IFS(C108="1-5 Yazarlı",M108, C108="5+ Yazarlı",M108/2,C108="",0)</f>
        <v>0</v>
      </c>
      <c r="M108" s="95" cm="1">
        <f t="array" ref="M108">_xlfn.IFS(B108=$P$3,5,B108=$P$4,4,B108=$P$5,2, B108=$P$6,2,B108="",0)</f>
        <v>0</v>
      </c>
    </row>
    <row r="109" spans="1:13" ht="37.5" customHeight="1">
      <c r="A109" s="102">
        <v>106</v>
      </c>
      <c r="B109" s="103"/>
      <c r="C109" s="103"/>
      <c r="D109" s="103"/>
      <c r="E109" s="103"/>
      <c r="F109" s="184"/>
      <c r="G109" s="184"/>
      <c r="H109" s="184"/>
      <c r="I109" s="104">
        <f t="shared" si="1"/>
        <v>0</v>
      </c>
      <c r="L109" s="95" cm="1">
        <f t="array" ref="L109">_xlfn.IFS(C109="1-5 Yazarlı",M109, C109="5+ Yazarlı",M109/2,C109="",0)</f>
        <v>0</v>
      </c>
      <c r="M109" s="95" cm="1">
        <f t="array" ref="M109">_xlfn.IFS(B109=$P$3,5,B109=$P$4,4,B109=$P$5,2, B109=$P$6,2,B109="",0)</f>
        <v>0</v>
      </c>
    </row>
    <row r="110" spans="1:13" ht="37.5" customHeight="1">
      <c r="A110" s="78">
        <v>107</v>
      </c>
      <c r="B110" s="103"/>
      <c r="C110" s="103"/>
      <c r="D110" s="103"/>
      <c r="E110" s="103"/>
      <c r="F110" s="184"/>
      <c r="G110" s="184"/>
      <c r="H110" s="184"/>
      <c r="I110" s="104">
        <f t="shared" si="1"/>
        <v>0</v>
      </c>
      <c r="L110" s="95" cm="1">
        <f t="array" ref="L110">_xlfn.IFS(C110="1-5 Yazarlı",M110, C110="5+ Yazarlı",M110/2,C110="",0)</f>
        <v>0</v>
      </c>
      <c r="M110" s="95" cm="1">
        <f t="array" ref="M110">_xlfn.IFS(B110=$P$3,5,B110=$P$4,4,B110=$P$5,2, B110=$P$6,2,B110="",0)</f>
        <v>0</v>
      </c>
    </row>
    <row r="111" spans="1:13" ht="37.5" customHeight="1">
      <c r="A111" s="102">
        <v>108</v>
      </c>
      <c r="B111" s="103"/>
      <c r="C111" s="103"/>
      <c r="D111" s="103"/>
      <c r="E111" s="103"/>
      <c r="F111" s="184"/>
      <c r="G111" s="184"/>
      <c r="H111" s="184"/>
      <c r="I111" s="104">
        <f t="shared" si="1"/>
        <v>0</v>
      </c>
      <c r="L111" s="95" cm="1">
        <f t="array" ref="L111">_xlfn.IFS(C111="1-5 Yazarlı",M111, C111="5+ Yazarlı",M111/2,C111="",0)</f>
        <v>0</v>
      </c>
      <c r="M111" s="95" cm="1">
        <f t="array" ref="M111">_xlfn.IFS(B111=$P$3,5,B111=$P$4,4,B111=$P$5,2, B111=$P$6,2,B111="",0)</f>
        <v>0</v>
      </c>
    </row>
    <row r="112" spans="1:13" ht="37.5" customHeight="1">
      <c r="A112" s="78">
        <v>109</v>
      </c>
      <c r="B112" s="103"/>
      <c r="C112" s="103"/>
      <c r="D112" s="103"/>
      <c r="E112" s="103"/>
      <c r="F112" s="184"/>
      <c r="G112" s="184"/>
      <c r="H112" s="184"/>
      <c r="I112" s="104">
        <f t="shared" si="1"/>
        <v>0</v>
      </c>
      <c r="L112" s="95" cm="1">
        <f t="array" ref="L112">_xlfn.IFS(C112="1-5 Yazarlı",M112, C112="5+ Yazarlı",M112/2,C112="",0)</f>
        <v>0</v>
      </c>
      <c r="M112" s="95" cm="1">
        <f t="array" ref="M112">_xlfn.IFS(B112=$P$3,5,B112=$P$4,4,B112=$P$5,2, B112=$P$6,2,B112="",0)</f>
        <v>0</v>
      </c>
    </row>
    <row r="113" spans="1:13" ht="37.5" customHeight="1">
      <c r="A113" s="102">
        <v>110</v>
      </c>
      <c r="B113" s="103"/>
      <c r="C113" s="103"/>
      <c r="D113" s="103"/>
      <c r="E113" s="103"/>
      <c r="F113" s="184"/>
      <c r="G113" s="184"/>
      <c r="H113" s="184"/>
      <c r="I113" s="104">
        <f t="shared" si="1"/>
        <v>0</v>
      </c>
      <c r="L113" s="95" cm="1">
        <f t="array" ref="L113">_xlfn.IFS(C113="1-5 Yazarlı",M113, C113="5+ Yazarlı",M113/2,C113="",0)</f>
        <v>0</v>
      </c>
      <c r="M113" s="95" cm="1">
        <f t="array" ref="M113">_xlfn.IFS(B113=$P$3,5,B113=$P$4,4,B113=$P$5,2, B113=$P$6,2,B113="",0)</f>
        <v>0</v>
      </c>
    </row>
    <row r="114" spans="1:13" ht="37.5" customHeight="1">
      <c r="A114" s="78">
        <v>111</v>
      </c>
      <c r="B114" s="103"/>
      <c r="C114" s="103"/>
      <c r="D114" s="103"/>
      <c r="E114" s="103"/>
      <c r="F114" s="184"/>
      <c r="G114" s="184"/>
      <c r="H114" s="184"/>
      <c r="I114" s="104">
        <f t="shared" si="1"/>
        <v>0</v>
      </c>
      <c r="L114" s="95" cm="1">
        <f t="array" ref="L114">_xlfn.IFS(C114="1-5 Yazarlı",M114, C114="5+ Yazarlı",M114/2,C114="",0)</f>
        <v>0</v>
      </c>
      <c r="M114" s="95" cm="1">
        <f t="array" ref="M114">_xlfn.IFS(B114=$P$3,5,B114=$P$4,4,B114=$P$5,2, B114=$P$6,2,B114="",0)</f>
        <v>0</v>
      </c>
    </row>
    <row r="115" spans="1:13" ht="37.5" customHeight="1">
      <c r="A115" s="102">
        <v>112</v>
      </c>
      <c r="B115" s="103"/>
      <c r="C115" s="103"/>
      <c r="D115" s="103"/>
      <c r="E115" s="103"/>
      <c r="F115" s="184"/>
      <c r="G115" s="184"/>
      <c r="H115" s="184"/>
      <c r="I115" s="104">
        <f t="shared" si="1"/>
        <v>0</v>
      </c>
      <c r="L115" s="95" cm="1">
        <f t="array" ref="L115">_xlfn.IFS(C115="1-5 Yazarlı",M115, C115="5+ Yazarlı",M115/2,C115="",0)</f>
        <v>0</v>
      </c>
      <c r="M115" s="95" cm="1">
        <f t="array" ref="M115">_xlfn.IFS(B115=$P$3,5,B115=$P$4,4,B115=$P$5,2, B115=$P$6,2,B115="",0)</f>
        <v>0</v>
      </c>
    </row>
    <row r="116" spans="1:13" ht="37.5" customHeight="1">
      <c r="A116" s="78">
        <v>113</v>
      </c>
      <c r="B116" s="103"/>
      <c r="C116" s="103"/>
      <c r="D116" s="103"/>
      <c r="E116" s="103"/>
      <c r="F116" s="184"/>
      <c r="G116" s="184"/>
      <c r="H116" s="184"/>
      <c r="I116" s="104">
        <f t="shared" si="1"/>
        <v>0</v>
      </c>
      <c r="L116" s="95" cm="1">
        <f t="array" ref="L116">_xlfn.IFS(C116="1-5 Yazarlı",M116, C116="5+ Yazarlı",M116/2,C116="",0)</f>
        <v>0</v>
      </c>
      <c r="M116" s="95" cm="1">
        <f t="array" ref="M116">_xlfn.IFS(B116=$P$3,5,B116=$P$4,4,B116=$P$5,2, B116=$P$6,2,B116="",0)</f>
        <v>0</v>
      </c>
    </row>
    <row r="117" spans="1:13" ht="37.5" customHeight="1">
      <c r="A117" s="102">
        <v>114</v>
      </c>
      <c r="B117" s="103"/>
      <c r="C117" s="103"/>
      <c r="D117" s="103"/>
      <c r="E117" s="103"/>
      <c r="F117" s="184"/>
      <c r="G117" s="184"/>
      <c r="H117" s="184"/>
      <c r="I117" s="104">
        <f t="shared" si="1"/>
        <v>0</v>
      </c>
      <c r="L117" s="95" cm="1">
        <f t="array" ref="L117">_xlfn.IFS(C117="1-5 Yazarlı",M117, C117="5+ Yazarlı",M117/2,C117="",0)</f>
        <v>0</v>
      </c>
      <c r="M117" s="95" cm="1">
        <f t="array" ref="M117">_xlfn.IFS(B117=$P$3,5,B117=$P$4,4,B117=$P$5,2, B117=$P$6,2,B117="",0)</f>
        <v>0</v>
      </c>
    </row>
    <row r="118" spans="1:13" ht="37.5" customHeight="1">
      <c r="A118" s="78">
        <v>115</v>
      </c>
      <c r="B118" s="103"/>
      <c r="C118" s="103"/>
      <c r="D118" s="103"/>
      <c r="E118" s="103"/>
      <c r="F118" s="184"/>
      <c r="G118" s="184"/>
      <c r="H118" s="184"/>
      <c r="I118" s="104">
        <f t="shared" si="1"/>
        <v>0</v>
      </c>
      <c r="L118" s="95" cm="1">
        <f t="array" ref="L118">_xlfn.IFS(C118="1-5 Yazarlı",M118, C118="5+ Yazarlı",M118/2,C118="",0)</f>
        <v>0</v>
      </c>
      <c r="M118" s="95" cm="1">
        <f t="array" ref="M118">_xlfn.IFS(B118=$P$3,5,B118=$P$4,4,B118=$P$5,2, B118=$P$6,2,B118="",0)</f>
        <v>0</v>
      </c>
    </row>
    <row r="119" spans="1:13" ht="37.5" customHeight="1">
      <c r="A119" s="102">
        <v>116</v>
      </c>
      <c r="B119" s="103"/>
      <c r="C119" s="103"/>
      <c r="D119" s="103"/>
      <c r="E119" s="103"/>
      <c r="F119" s="184"/>
      <c r="G119" s="184"/>
      <c r="H119" s="184"/>
      <c r="I119" s="104">
        <f t="shared" si="1"/>
        <v>0</v>
      </c>
      <c r="L119" s="95" cm="1">
        <f t="array" ref="L119">_xlfn.IFS(C119="1-5 Yazarlı",M119, C119="5+ Yazarlı",M119/2,C119="",0)</f>
        <v>0</v>
      </c>
      <c r="M119" s="95" cm="1">
        <f t="array" ref="M119">_xlfn.IFS(B119=$P$3,5,B119=$P$4,4,B119=$P$5,2, B119=$P$6,2,B119="",0)</f>
        <v>0</v>
      </c>
    </row>
    <row r="120" spans="1:13" ht="37.5" customHeight="1">
      <c r="A120" s="78">
        <v>117</v>
      </c>
      <c r="B120" s="103"/>
      <c r="C120" s="103"/>
      <c r="D120" s="103"/>
      <c r="E120" s="103"/>
      <c r="F120" s="184"/>
      <c r="G120" s="184"/>
      <c r="H120" s="184"/>
      <c r="I120" s="104">
        <f t="shared" si="1"/>
        <v>0</v>
      </c>
      <c r="L120" s="95" cm="1">
        <f t="array" ref="L120">_xlfn.IFS(C120="1-5 Yazarlı",M120, C120="5+ Yazarlı",M120/2,C120="",0)</f>
        <v>0</v>
      </c>
      <c r="M120" s="95" cm="1">
        <f t="array" ref="M120">_xlfn.IFS(B120=$P$3,5,B120=$P$4,4,B120=$P$5,2, B120=$P$6,2,B120="",0)</f>
        <v>0</v>
      </c>
    </row>
    <row r="121" spans="1:13" ht="37.5" customHeight="1">
      <c r="A121" s="102">
        <v>118</v>
      </c>
      <c r="B121" s="103"/>
      <c r="C121" s="103"/>
      <c r="D121" s="103"/>
      <c r="E121" s="103"/>
      <c r="F121" s="184"/>
      <c r="G121" s="184"/>
      <c r="H121" s="184"/>
      <c r="I121" s="104">
        <f t="shared" si="1"/>
        <v>0</v>
      </c>
      <c r="L121" s="95" cm="1">
        <f t="array" ref="L121">_xlfn.IFS(C121="1-5 Yazarlı",M121, C121="5+ Yazarlı",M121/2,C121="",0)</f>
        <v>0</v>
      </c>
      <c r="M121" s="95" cm="1">
        <f t="array" ref="M121">_xlfn.IFS(B121=$P$3,5,B121=$P$4,4,B121=$P$5,2, B121=$P$6,2,B121="",0)</f>
        <v>0</v>
      </c>
    </row>
    <row r="122" spans="1:13" ht="37.5" customHeight="1">
      <c r="A122" s="78">
        <v>119</v>
      </c>
      <c r="B122" s="103"/>
      <c r="C122" s="103"/>
      <c r="D122" s="103"/>
      <c r="E122" s="103"/>
      <c r="F122" s="184"/>
      <c r="G122" s="184"/>
      <c r="H122" s="184"/>
      <c r="I122" s="104">
        <f t="shared" si="1"/>
        <v>0</v>
      </c>
      <c r="L122" s="95" cm="1">
        <f t="array" ref="L122">_xlfn.IFS(C122="1-5 Yazarlı",M122, C122="5+ Yazarlı",M122/2,C122="",0)</f>
        <v>0</v>
      </c>
      <c r="M122" s="95" cm="1">
        <f t="array" ref="M122">_xlfn.IFS(B122=$P$3,5,B122=$P$4,4,B122=$P$5,2, B122=$P$6,2,B122="",0)</f>
        <v>0</v>
      </c>
    </row>
    <row r="123" spans="1:13" ht="37.5" customHeight="1">
      <c r="A123" s="102">
        <v>120</v>
      </c>
      <c r="B123" s="103"/>
      <c r="C123" s="103"/>
      <c r="D123" s="103"/>
      <c r="E123" s="103"/>
      <c r="F123" s="184"/>
      <c r="G123" s="184"/>
      <c r="H123" s="184"/>
      <c r="I123" s="104">
        <f t="shared" si="1"/>
        <v>0</v>
      </c>
      <c r="L123" s="95" cm="1">
        <f t="array" ref="L123">_xlfn.IFS(C123="1-5 Yazarlı",M123, C123="5+ Yazarlı",M123/2,C123="",0)</f>
        <v>0</v>
      </c>
      <c r="M123" s="95" cm="1">
        <f t="array" ref="M123">_xlfn.IFS(B123=$P$3,5,B123=$P$4,4,B123=$P$5,2, B123=$P$6,2,B123="",0)</f>
        <v>0</v>
      </c>
    </row>
  </sheetData>
  <sheetProtection algorithmName="SHA-512" hashValue="Z3F3WxBUJ5jk7xkZqeGO3TDkXyRDchKFnQ2hXDzR6wYkQ5xXPXOoaStpk1Of6D8OXp6Y/8QK+0AnDPEDApj/mA==" saltValue="+weuIC1K6aVGtdEsuUd0rQ==" spinCount="100000" sheet="1" objects="1" scenarios="1"/>
  <mergeCells count="123">
    <mergeCell ref="F120:H120"/>
    <mergeCell ref="F121:H121"/>
    <mergeCell ref="F122:H122"/>
    <mergeCell ref="F123:H123"/>
    <mergeCell ref="F111:H111"/>
    <mergeCell ref="F112:H112"/>
    <mergeCell ref="F113:H113"/>
    <mergeCell ref="F114:H114"/>
    <mergeCell ref="F115:H115"/>
    <mergeCell ref="F116:H116"/>
    <mergeCell ref="F117:H117"/>
    <mergeCell ref="F118:H118"/>
    <mergeCell ref="F119:H119"/>
    <mergeCell ref="F102:H102"/>
    <mergeCell ref="F103:H103"/>
    <mergeCell ref="F104:H104"/>
    <mergeCell ref="F105:H105"/>
    <mergeCell ref="F106:H106"/>
    <mergeCell ref="F107:H107"/>
    <mergeCell ref="F108:H108"/>
    <mergeCell ref="F109:H109"/>
    <mergeCell ref="F110:H110"/>
    <mergeCell ref="A1:H1"/>
    <mergeCell ref="A2:F2"/>
    <mergeCell ref="F3:H3"/>
    <mergeCell ref="F4:H4"/>
    <mergeCell ref="F5:H5"/>
    <mergeCell ref="F6:H6"/>
    <mergeCell ref="F13:H13"/>
    <mergeCell ref="F14:H14"/>
    <mergeCell ref="F15:H15"/>
    <mergeCell ref="F16:H16"/>
    <mergeCell ref="F17:H17"/>
    <mergeCell ref="F18:H18"/>
    <mergeCell ref="F7:H7"/>
    <mergeCell ref="F8:H8"/>
    <mergeCell ref="F9:H9"/>
    <mergeCell ref="F10:H10"/>
    <mergeCell ref="F11:H11"/>
    <mergeCell ref="F12:H12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37:H37"/>
    <mergeCell ref="F38:H38"/>
    <mergeCell ref="F39:H39"/>
    <mergeCell ref="F40:H40"/>
    <mergeCell ref="F41:H41"/>
    <mergeCell ref="F42:H42"/>
    <mergeCell ref="F31:H31"/>
    <mergeCell ref="F32:H32"/>
    <mergeCell ref="F33:H33"/>
    <mergeCell ref="F34:H34"/>
    <mergeCell ref="F35:H35"/>
    <mergeCell ref="F36:H36"/>
    <mergeCell ref="F49:H49"/>
    <mergeCell ref="F50:H50"/>
    <mergeCell ref="F51:H51"/>
    <mergeCell ref="F52:H52"/>
    <mergeCell ref="F53:H53"/>
    <mergeCell ref="F54:H54"/>
    <mergeCell ref="F43:H43"/>
    <mergeCell ref="F44:H44"/>
    <mergeCell ref="F45:H45"/>
    <mergeCell ref="F46:H46"/>
    <mergeCell ref="F47:H47"/>
    <mergeCell ref="F48:H48"/>
    <mergeCell ref="F61:H61"/>
    <mergeCell ref="F62:H62"/>
    <mergeCell ref="F63:H63"/>
    <mergeCell ref="F64:H64"/>
    <mergeCell ref="F65:H65"/>
    <mergeCell ref="F66:H66"/>
    <mergeCell ref="F55:H55"/>
    <mergeCell ref="F56:H56"/>
    <mergeCell ref="F57:H57"/>
    <mergeCell ref="F58:H58"/>
    <mergeCell ref="F59:H59"/>
    <mergeCell ref="F60:H60"/>
    <mergeCell ref="F73:H73"/>
    <mergeCell ref="F74:H74"/>
    <mergeCell ref="F75:H75"/>
    <mergeCell ref="F76:H76"/>
    <mergeCell ref="F77:H77"/>
    <mergeCell ref="F78:H78"/>
    <mergeCell ref="F67:H67"/>
    <mergeCell ref="F68:H68"/>
    <mergeCell ref="F69:H69"/>
    <mergeCell ref="F70:H70"/>
    <mergeCell ref="F71:H71"/>
    <mergeCell ref="F72:H72"/>
    <mergeCell ref="F85:H85"/>
    <mergeCell ref="F86:H86"/>
    <mergeCell ref="F87:H87"/>
    <mergeCell ref="F88:H88"/>
    <mergeCell ref="F89:H89"/>
    <mergeCell ref="F90:H90"/>
    <mergeCell ref="F79:H79"/>
    <mergeCell ref="F80:H80"/>
    <mergeCell ref="F81:H81"/>
    <mergeCell ref="F82:H82"/>
    <mergeCell ref="F83:H83"/>
    <mergeCell ref="F84:H84"/>
    <mergeCell ref="F97:H97"/>
    <mergeCell ref="F98:H98"/>
    <mergeCell ref="F99:H99"/>
    <mergeCell ref="F100:H100"/>
    <mergeCell ref="F101:H101"/>
    <mergeCell ref="F91:H91"/>
    <mergeCell ref="F92:H92"/>
    <mergeCell ref="F93:H93"/>
    <mergeCell ref="F94:H94"/>
    <mergeCell ref="F95:H95"/>
    <mergeCell ref="F96:H96"/>
  </mergeCells>
  <dataValidations count="2">
    <dataValidation type="list" allowBlank="1" showInputMessage="1" showErrorMessage="1" sqref="C4:C123" xr:uid="{8B6240F2-56D3-499B-AF6A-6CF2E32824F3}">
      <formula1>$P$8:$P$9</formula1>
    </dataValidation>
    <dataValidation type="list" allowBlank="1" showInputMessage="1" showErrorMessage="1" sqref="B4:B123" xr:uid="{2BF3AE02-9A81-4E3E-9E9C-668FD4324F63}">
      <formula1>$P$3:$P$6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1DB9-6CEB-4CC4-9ACD-B650400396EB}">
  <dimension ref="A1:W101"/>
  <sheetViews>
    <sheetView workbookViewId="0">
      <selection activeCell="D5" sqref="D5"/>
    </sheetView>
  </sheetViews>
  <sheetFormatPr defaultColWidth="12.875" defaultRowHeight="15"/>
  <cols>
    <col min="1" max="1" width="10.25" style="105" customWidth="1"/>
    <col min="2" max="3" width="48.875" style="65" customWidth="1"/>
    <col min="4" max="4" width="23.375" style="65" customWidth="1"/>
    <col min="5" max="5" width="110.375" style="65" customWidth="1"/>
    <col min="6" max="6" width="20" style="63" customWidth="1"/>
    <col min="7" max="7" width="12.875" style="139"/>
    <col min="8" max="10" width="12.875" style="132"/>
    <col min="11" max="11" width="40" style="95" customWidth="1"/>
    <col min="12" max="18" width="12.875" style="95"/>
    <col min="19" max="23" width="12.875" style="107"/>
  </cols>
  <sheetData>
    <row r="1" spans="1:23" ht="45" customHeight="1">
      <c r="A1" s="189" t="s">
        <v>119</v>
      </c>
      <c r="B1" s="190"/>
      <c r="C1" s="191"/>
      <c r="D1" s="191"/>
      <c r="E1" s="192"/>
      <c r="F1" s="94" t="s">
        <v>74</v>
      </c>
    </row>
    <row r="2" spans="1:23" ht="71.099999999999994" customHeight="1">
      <c r="A2" s="183"/>
      <c r="B2" s="183"/>
      <c r="C2" s="183"/>
      <c r="D2" s="183"/>
      <c r="E2" s="183"/>
      <c r="F2" s="73">
        <f>SUM(F4:F101)</f>
        <v>0</v>
      </c>
    </row>
    <row r="3" spans="1:23" s="109" customFormat="1" ht="43.35" customHeight="1">
      <c r="A3" s="74" t="s">
        <v>51</v>
      </c>
      <c r="B3" s="75" t="s">
        <v>52</v>
      </c>
      <c r="C3" s="75" t="s">
        <v>209</v>
      </c>
      <c r="D3" s="75" t="s">
        <v>120</v>
      </c>
      <c r="E3" s="75" t="s">
        <v>121</v>
      </c>
      <c r="F3" s="71" t="s">
        <v>25</v>
      </c>
      <c r="G3" s="76"/>
      <c r="H3" s="76"/>
      <c r="I3" s="76"/>
      <c r="J3" s="76"/>
      <c r="K3" s="76" t="s">
        <v>122</v>
      </c>
      <c r="L3" s="140"/>
      <c r="M3" s="140"/>
      <c r="N3" s="140"/>
      <c r="O3" s="140"/>
      <c r="P3" s="140"/>
      <c r="Q3" s="140"/>
      <c r="R3" s="140"/>
      <c r="S3" s="108"/>
      <c r="T3" s="108"/>
      <c r="U3" s="108"/>
      <c r="V3" s="108"/>
      <c r="W3" s="108"/>
    </row>
    <row r="4" spans="1:23" ht="37.5" customHeight="1">
      <c r="A4" s="102">
        <v>1</v>
      </c>
      <c r="B4" s="80"/>
      <c r="C4" s="103"/>
      <c r="D4" s="103"/>
      <c r="E4" s="103"/>
      <c r="F4" s="104">
        <f>I4</f>
        <v>0</v>
      </c>
      <c r="H4" s="132" cm="1">
        <f t="array" ref="H4">_xlfn.IFS(B4=$K$3,350,B4=$K$4,300,B4=$K$5,150,B4=$K$6,300,B4=$K$7,150,B4=$K$8,75,B4=$K$9,50,B4=$K$10,50,B4=$K$11,50,B4=$K$12,30,B4=$K$13,25,B4=$K$14,15, B4="",0)</f>
        <v>0</v>
      </c>
      <c r="I4" s="132">
        <f>IF(
    OR(B4="4.2. Uluslararası Patent Tescili",B4="4.3. Ulusal Patent Tescili"),
    IF(D4="Evet",H4*1.3,IF(C4="Evet",H4*1.15,H4)),
    H4
)</f>
        <v>0</v>
      </c>
      <c r="K4" s="76" t="s">
        <v>123</v>
      </c>
    </row>
    <row r="5" spans="1:23" ht="37.5" customHeight="1">
      <c r="A5" s="78">
        <v>2</v>
      </c>
      <c r="B5" s="80"/>
      <c r="C5" s="103"/>
      <c r="D5" s="103"/>
      <c r="E5" s="103"/>
      <c r="F5" s="104">
        <f t="shared" ref="F5:F68" si="0">I5</f>
        <v>0</v>
      </c>
      <c r="H5" s="132" cm="1">
        <f t="array" ref="H5">_xlfn.IFS(B5=$K$3,350,B5=$K$4,300,B5=$K$5,150,B5=$K$6,300,B5=$K$7,150,B5=$K$8,75,B5=$K$9,50,B5=$K$10,50,B5=$K$11,50,B5=$K$12,30,B5=$K$13,25,B5=$K$14,15, B5="",0)</f>
        <v>0</v>
      </c>
      <c r="I5" s="132">
        <f t="shared" ref="I5:I68" si="1">IF(
    OR(B5="4.2. Uluslararası Patent Tescili",B5="4.3. Ulusal Patent Tescili"),
    IF(D5="Evet",H5*1.3,IF(C5="Evet",H5*1.15,H5)),
    H5
)</f>
        <v>0</v>
      </c>
      <c r="K5" s="76" t="s">
        <v>124</v>
      </c>
    </row>
    <row r="6" spans="1:23" ht="37.5" customHeight="1">
      <c r="A6" s="102">
        <v>3</v>
      </c>
      <c r="B6" s="80"/>
      <c r="C6" s="103"/>
      <c r="D6" s="103"/>
      <c r="E6" s="103"/>
      <c r="F6" s="104">
        <f t="shared" si="0"/>
        <v>0</v>
      </c>
      <c r="H6" s="132" cm="1">
        <f t="array" ref="H6">_xlfn.IFS(B6=$K$3,350,B6=$K$4,300,B6=$K$5,150,B6=$K$6,300,B6=$K$7,150,B6=$K$8,75,B6=$K$9,50,B6=$K$10,50,B6=$K$11,50,B6=$K$12,30,B6=$K$13,25,B6=$K$14,15, B6="",0)</f>
        <v>0</v>
      </c>
      <c r="I6" s="132">
        <f t="shared" si="1"/>
        <v>0</v>
      </c>
      <c r="K6" s="76" t="s">
        <v>125</v>
      </c>
    </row>
    <row r="7" spans="1:23" ht="37.5" customHeight="1">
      <c r="A7" s="78">
        <v>4</v>
      </c>
      <c r="B7" s="80"/>
      <c r="C7" s="103"/>
      <c r="D7" s="103"/>
      <c r="E7" s="103"/>
      <c r="F7" s="104">
        <f t="shared" si="0"/>
        <v>0</v>
      </c>
      <c r="H7" s="132" cm="1">
        <f t="array" ref="H7">_xlfn.IFS(B7=$K$3,350,B7=$K$4,300,B7=$K$5,150,B7=$K$6,300,B7=$K$7,150,B7=$K$8,75,B7=$K$9,50,B7=$K$10,50,B7=$K$11,50,B7=$K$12,30,B7=$K$13,25,B7=$K$14,15, B7="",0)</f>
        <v>0</v>
      </c>
      <c r="I7" s="132">
        <f t="shared" si="1"/>
        <v>0</v>
      </c>
      <c r="K7" s="76" t="s">
        <v>126</v>
      </c>
    </row>
    <row r="8" spans="1:23" ht="37.5" customHeight="1">
      <c r="A8" s="102">
        <v>5</v>
      </c>
      <c r="B8" s="80"/>
      <c r="C8" s="103"/>
      <c r="D8" s="103"/>
      <c r="E8" s="103"/>
      <c r="F8" s="104">
        <f t="shared" si="0"/>
        <v>0</v>
      </c>
      <c r="H8" s="132" cm="1">
        <f t="array" ref="H8">_xlfn.IFS(B8=$K$3,350,B8=$K$4,300,B8=$K$5,150,B8=$K$6,300,B8=$K$7,150,B8=$K$8,75,B8=$K$9,50,B8=$K$10,50,B8=$K$11,50,B8=$K$12,30,B8=$K$13,25,B8=$K$14,15, B8="",0)</f>
        <v>0</v>
      </c>
      <c r="I8" s="132">
        <f t="shared" si="1"/>
        <v>0</v>
      </c>
      <c r="K8" s="76" t="s">
        <v>127</v>
      </c>
    </row>
    <row r="9" spans="1:23" ht="37.5" customHeight="1">
      <c r="A9" s="78">
        <v>6</v>
      </c>
      <c r="B9" s="80"/>
      <c r="C9" s="103"/>
      <c r="D9" s="103"/>
      <c r="E9" s="103"/>
      <c r="F9" s="104">
        <f t="shared" si="0"/>
        <v>0</v>
      </c>
      <c r="H9" s="132" cm="1">
        <f t="array" ref="H9">_xlfn.IFS(B9=$K$3,350,B9=$K$4,300,B9=$K$5,150,B9=$K$6,300,B9=$K$7,150,B9=$K$8,75,B9=$K$9,50,B9=$K$10,50,B9=$K$11,50,B9=$K$12,30,B9=$K$13,25,B9=$K$14,15, B9="",0)</f>
        <v>0</v>
      </c>
      <c r="I9" s="132">
        <f t="shared" si="1"/>
        <v>0</v>
      </c>
      <c r="K9" s="76" t="s">
        <v>205</v>
      </c>
    </row>
    <row r="10" spans="1:23" ht="37.5" customHeight="1">
      <c r="A10" s="102">
        <v>7</v>
      </c>
      <c r="B10" s="80"/>
      <c r="C10" s="103"/>
      <c r="D10" s="103"/>
      <c r="E10" s="103"/>
      <c r="F10" s="104">
        <f t="shared" si="0"/>
        <v>0</v>
      </c>
      <c r="H10" s="132" cm="1">
        <f t="array" ref="H10">_xlfn.IFS(B10=$K$3,350,B10=$K$4,300,B10=$K$5,150,B10=$K$6,300,B10=$K$7,150,B10=$K$8,75,B10=$K$9,50,B10=$K$10,50,B10=$K$11,50,B10=$K$12,30,B10=$K$13,25,B10=$K$14,15, B10="",0)</f>
        <v>0</v>
      </c>
      <c r="I10" s="132">
        <f t="shared" si="1"/>
        <v>0</v>
      </c>
      <c r="K10" s="76" t="s">
        <v>208</v>
      </c>
    </row>
    <row r="11" spans="1:23" ht="37.5" customHeight="1">
      <c r="A11" s="78">
        <v>8</v>
      </c>
      <c r="B11" s="80"/>
      <c r="C11" s="103"/>
      <c r="D11" s="103"/>
      <c r="E11" s="103"/>
      <c r="F11" s="104">
        <f t="shared" si="0"/>
        <v>0</v>
      </c>
      <c r="H11" s="132" cm="1">
        <f t="array" ref="H11">_xlfn.IFS(B11=$K$3,350,B11=$K$4,300,B11=$K$5,150,B11=$K$6,300,B11=$K$7,150,B11=$K$8,75,B11=$K$9,50,B11=$K$10,50,B11=$K$11,50,B11=$K$12,30,B11=$K$13,25,B11=$K$14,15, B11="",0)</f>
        <v>0</v>
      </c>
      <c r="I11" s="132">
        <f t="shared" si="1"/>
        <v>0</v>
      </c>
      <c r="K11" s="76" t="s">
        <v>206</v>
      </c>
    </row>
    <row r="12" spans="1:23" ht="37.5" customHeight="1">
      <c r="A12" s="102">
        <v>9</v>
      </c>
      <c r="B12" s="80"/>
      <c r="C12" s="103"/>
      <c r="D12" s="103"/>
      <c r="E12" s="103"/>
      <c r="F12" s="104">
        <f t="shared" si="0"/>
        <v>0</v>
      </c>
      <c r="H12" s="132" cm="1">
        <f t="array" ref="H12">_xlfn.IFS(B12=$K$3,350,B12=$K$4,300,B12=$K$5,150,B12=$K$6,300,B12=$K$7,150,B12=$K$8,75,B12=$K$9,50,B12=$K$10,50,B12=$K$11,50,B12=$K$12,30,B12=$K$13,25,B12=$K$14,15, B12="",0)</f>
        <v>0</v>
      </c>
      <c r="I12" s="132">
        <f t="shared" si="1"/>
        <v>0</v>
      </c>
      <c r="K12" s="76" t="s">
        <v>207</v>
      </c>
    </row>
    <row r="13" spans="1:23" ht="37.5" customHeight="1">
      <c r="A13" s="78">
        <v>10</v>
      </c>
      <c r="B13" s="80"/>
      <c r="C13" s="103"/>
      <c r="D13" s="103"/>
      <c r="E13" s="103"/>
      <c r="F13" s="104">
        <f t="shared" si="0"/>
        <v>0</v>
      </c>
      <c r="H13" s="132" cm="1">
        <f t="array" ref="H13">_xlfn.IFS(B13=$K$3,350,B13=$K$4,300,B13=$K$5,150,B13=$K$6,300,B13=$K$7,150,B13=$K$8,75,B13=$K$9,50,B13=$K$10,50,B13=$K$11,50,B13=$K$12,30,B13=$K$13,25,B13=$K$14,15, B13="",0)</f>
        <v>0</v>
      </c>
      <c r="I13" s="132">
        <f t="shared" si="1"/>
        <v>0</v>
      </c>
      <c r="K13" s="76" t="s">
        <v>128</v>
      </c>
    </row>
    <row r="14" spans="1:23" ht="37.5" customHeight="1">
      <c r="A14" s="102">
        <v>11</v>
      </c>
      <c r="B14" s="80"/>
      <c r="C14" s="103"/>
      <c r="D14" s="103"/>
      <c r="E14" s="103"/>
      <c r="F14" s="104">
        <f t="shared" si="0"/>
        <v>0</v>
      </c>
      <c r="H14" s="132" cm="1">
        <f t="array" ref="H14">_xlfn.IFS(B14=$K$3,350,B14=$K$4,300,B14=$K$5,150,B14=$K$6,300,B14=$K$7,150,B14=$K$8,75,B14=$K$9,50,B14=$K$10,50,B14=$K$11,50,B14=$K$12,30,B14=$K$13,25,B14=$K$14,15, B14="",0)</f>
        <v>0</v>
      </c>
      <c r="I14" s="132">
        <f t="shared" si="1"/>
        <v>0</v>
      </c>
      <c r="K14" s="76" t="s">
        <v>129</v>
      </c>
    </row>
    <row r="15" spans="1:23" ht="37.5" customHeight="1">
      <c r="A15" s="78">
        <v>12</v>
      </c>
      <c r="B15" s="80"/>
      <c r="C15" s="103"/>
      <c r="D15" s="103"/>
      <c r="E15" s="103"/>
      <c r="F15" s="104">
        <f t="shared" si="0"/>
        <v>0</v>
      </c>
      <c r="H15" s="132" cm="1">
        <f t="array" ref="H15">_xlfn.IFS(B15=$K$3,350,B15=$K$4,300,B15=$K$5,150,B15=$K$6,300,B15=$K$7,150,B15=$K$8,75,B15=$K$9,50,B15=$K$10,50,B15=$K$11,50,B15=$K$12,30,B15=$K$13,25,B15=$K$14,15, B15="",0)</f>
        <v>0</v>
      </c>
      <c r="I15" s="132">
        <f t="shared" si="1"/>
        <v>0</v>
      </c>
      <c r="K15" s="95" t="s">
        <v>63</v>
      </c>
    </row>
    <row r="16" spans="1:23" ht="37.5" customHeight="1">
      <c r="A16" s="102">
        <v>13</v>
      </c>
      <c r="B16" s="80"/>
      <c r="C16" s="103"/>
      <c r="D16" s="103"/>
      <c r="E16" s="103"/>
      <c r="F16" s="104">
        <f t="shared" si="0"/>
        <v>0</v>
      </c>
      <c r="H16" s="132" cm="1">
        <f t="array" ref="H16">_xlfn.IFS(B16=$K$3,350,B16=$K$4,300,B16=$K$5,150,B16=$K$6,300,B16=$K$7,150,B16=$K$8,75,B16=$K$9,50,B16=$K$10,50,B16=$K$11,50,B16=$K$12,30,B16=$K$13,25,B16=$K$14,15, B16="",0)</f>
        <v>0</v>
      </c>
      <c r="I16" s="132">
        <f t="shared" si="1"/>
        <v>0</v>
      </c>
      <c r="K16" s="95" t="s">
        <v>62</v>
      </c>
    </row>
    <row r="17" spans="1:9" ht="37.5" customHeight="1">
      <c r="A17" s="78">
        <v>14</v>
      </c>
      <c r="B17" s="80"/>
      <c r="C17" s="103"/>
      <c r="D17" s="103"/>
      <c r="E17" s="103"/>
      <c r="F17" s="104">
        <f t="shared" si="0"/>
        <v>0</v>
      </c>
      <c r="H17" s="132" cm="1">
        <f t="array" ref="H17">_xlfn.IFS(B17=$K$3,350,B17=$K$4,300,B17=$K$5,150,B17=$K$6,300,B17=$K$7,150,B17=$K$8,75,B17=$K$9,50,B17=$K$10,50,B17=$K$11,50,B17=$K$12,30,B17=$K$13,25,B17=$K$14,15, B17="",0)</f>
        <v>0</v>
      </c>
      <c r="I17" s="132">
        <f t="shared" si="1"/>
        <v>0</v>
      </c>
    </row>
    <row r="18" spans="1:9" ht="37.5" customHeight="1">
      <c r="A18" s="102">
        <v>15</v>
      </c>
      <c r="B18" s="80"/>
      <c r="C18" s="103"/>
      <c r="D18" s="103"/>
      <c r="E18" s="103"/>
      <c r="F18" s="104">
        <f t="shared" si="0"/>
        <v>0</v>
      </c>
      <c r="H18" s="132" cm="1">
        <f t="array" ref="H18">_xlfn.IFS(B18=$K$3,350,B18=$K$4,300,B18=$K$5,150,B18=$K$6,300,B18=$K$7,150,B18=$K$8,75,B18=$K$9,50,B18=$K$10,50,B18=$K$11,50,B18=$K$12,30,B18=$K$13,25,B18=$K$14,15, B18="",0)</f>
        <v>0</v>
      </c>
      <c r="I18" s="132">
        <f t="shared" si="1"/>
        <v>0</v>
      </c>
    </row>
    <row r="19" spans="1:9" ht="37.5" customHeight="1">
      <c r="A19" s="78">
        <v>16</v>
      </c>
      <c r="B19" s="80"/>
      <c r="C19" s="103"/>
      <c r="D19" s="103"/>
      <c r="E19" s="103"/>
      <c r="F19" s="104">
        <f t="shared" si="0"/>
        <v>0</v>
      </c>
      <c r="H19" s="132" cm="1">
        <f t="array" ref="H19">_xlfn.IFS(B19=$K$3,350,B19=$K$4,300,B19=$K$5,150,B19=$K$6,300,B19=$K$7,150,B19=$K$8,75,B19=$K$9,50,B19=$K$10,50,B19=$K$11,50,B19=$K$12,30,B19=$K$13,25,B19=$K$14,15, B19="",0)</f>
        <v>0</v>
      </c>
      <c r="I19" s="132">
        <f t="shared" si="1"/>
        <v>0</v>
      </c>
    </row>
    <row r="20" spans="1:9" ht="37.5" customHeight="1">
      <c r="A20" s="102">
        <v>17</v>
      </c>
      <c r="B20" s="80"/>
      <c r="C20" s="103"/>
      <c r="D20" s="103"/>
      <c r="E20" s="103"/>
      <c r="F20" s="104">
        <f t="shared" si="0"/>
        <v>0</v>
      </c>
      <c r="H20" s="132" cm="1">
        <f t="array" ref="H20">_xlfn.IFS(B20=$K$3,350,B20=$K$4,300,B20=$K$5,150,B20=$K$6,300,B20=$K$7,150,B20=$K$8,75,B20=$K$9,50,B20=$K$10,50,B20=$K$11,50,B20=$K$12,30,B20=$K$13,25,B20=$K$14,15, B20="",0)</f>
        <v>0</v>
      </c>
      <c r="I20" s="132">
        <f t="shared" si="1"/>
        <v>0</v>
      </c>
    </row>
    <row r="21" spans="1:9" ht="37.5" customHeight="1">
      <c r="A21" s="78">
        <v>18</v>
      </c>
      <c r="B21" s="80"/>
      <c r="C21" s="103"/>
      <c r="D21" s="103"/>
      <c r="E21" s="103"/>
      <c r="F21" s="104">
        <f t="shared" si="0"/>
        <v>0</v>
      </c>
      <c r="H21" s="132" cm="1">
        <f t="array" ref="H21">_xlfn.IFS(B21=$K$3,350,B21=$K$4,300,B21=$K$5,150,B21=$K$6,300,B21=$K$7,150,B21=$K$8,75,B21=$K$9,50,B21=$K$10,50,B21=$K$11,50,B21=$K$12,30,B21=$K$13,25,B21=$K$14,15, B21="",0)</f>
        <v>0</v>
      </c>
      <c r="I21" s="132">
        <f t="shared" si="1"/>
        <v>0</v>
      </c>
    </row>
    <row r="22" spans="1:9" ht="37.5" customHeight="1">
      <c r="A22" s="102">
        <v>19</v>
      </c>
      <c r="B22" s="80"/>
      <c r="C22" s="103"/>
      <c r="D22" s="103"/>
      <c r="E22" s="103"/>
      <c r="F22" s="104">
        <f t="shared" si="0"/>
        <v>0</v>
      </c>
      <c r="H22" s="132" cm="1">
        <f t="array" ref="H22">_xlfn.IFS(B22=$K$3,350,B22=$K$4,300,B22=$K$5,150,B22=$K$6,300,B22=$K$7,150,B22=$K$8,75,B22=$K$9,50,B22=$K$10,50,B22=$K$11,50,B22=$K$12,30,B22=$K$13,25,B22=$K$14,15, B22="",0)</f>
        <v>0</v>
      </c>
      <c r="I22" s="132">
        <f t="shared" si="1"/>
        <v>0</v>
      </c>
    </row>
    <row r="23" spans="1:9" ht="37.5" customHeight="1">
      <c r="A23" s="78">
        <v>20</v>
      </c>
      <c r="B23" s="80"/>
      <c r="C23" s="103"/>
      <c r="D23" s="103"/>
      <c r="E23" s="103"/>
      <c r="F23" s="104">
        <f t="shared" si="0"/>
        <v>0</v>
      </c>
      <c r="H23" s="132" cm="1">
        <f t="array" ref="H23">_xlfn.IFS(B23=$K$3,350,B23=$K$4,300,B23=$K$5,150,B23=$K$6,300,B23=$K$7,150,B23=$K$8,75,B23=$K$9,50,B23=$K$10,50,B23=$K$11,50,B23=$K$12,30,B23=$K$13,25,B23=$K$14,15, B23="",0)</f>
        <v>0</v>
      </c>
      <c r="I23" s="132">
        <f t="shared" si="1"/>
        <v>0</v>
      </c>
    </row>
    <row r="24" spans="1:9" ht="37.5" customHeight="1">
      <c r="A24" s="102">
        <v>21</v>
      </c>
      <c r="B24" s="80"/>
      <c r="C24" s="103"/>
      <c r="D24" s="103"/>
      <c r="E24" s="103"/>
      <c r="F24" s="104">
        <f t="shared" si="0"/>
        <v>0</v>
      </c>
      <c r="H24" s="132" cm="1">
        <f t="array" ref="H24">_xlfn.IFS(B24=$K$3,350,B24=$K$4,300,B24=$K$5,150,B24=$K$6,300,B24=$K$7,150,B24=$K$8,75,B24=$K$9,50,B24=$K$10,50,B24=$K$11,50,B24=$K$12,30,B24=$K$13,25,B24=$K$14,15, B24="",0)</f>
        <v>0</v>
      </c>
      <c r="I24" s="132">
        <f t="shared" si="1"/>
        <v>0</v>
      </c>
    </row>
    <row r="25" spans="1:9" ht="37.5" customHeight="1">
      <c r="A25" s="78">
        <v>22</v>
      </c>
      <c r="B25" s="80"/>
      <c r="C25" s="103"/>
      <c r="D25" s="103"/>
      <c r="E25" s="103"/>
      <c r="F25" s="104">
        <f t="shared" si="0"/>
        <v>0</v>
      </c>
      <c r="H25" s="132" cm="1">
        <f t="array" ref="H25">_xlfn.IFS(B25=$K$3,350,B25=$K$4,300,B25=$K$5,150,B25=$K$6,300,B25=$K$7,150,B25=$K$8,75,B25=$K$9,50,B25=$K$10,50,B25=$K$11,50,B25=$K$12,30,B25=$K$13,25,B25=$K$14,15, B25="",0)</f>
        <v>0</v>
      </c>
      <c r="I25" s="132">
        <f t="shared" si="1"/>
        <v>0</v>
      </c>
    </row>
    <row r="26" spans="1:9" ht="37.5" customHeight="1">
      <c r="A26" s="102">
        <v>23</v>
      </c>
      <c r="B26" s="80"/>
      <c r="C26" s="103"/>
      <c r="D26" s="103"/>
      <c r="E26" s="103"/>
      <c r="F26" s="104">
        <f t="shared" si="0"/>
        <v>0</v>
      </c>
      <c r="H26" s="132" cm="1">
        <f t="array" ref="H26">_xlfn.IFS(B26=$K$3,350,B26=$K$4,300,B26=$K$5,150,B26=$K$6,300,B26=$K$7,150,B26=$K$8,75,B26=$K$9,50,B26=$K$10,50,B26=$K$11,50,B26=$K$12,30,B26=$K$13,25,B26=$K$14,15, B26="",0)</f>
        <v>0</v>
      </c>
      <c r="I26" s="132">
        <f t="shared" si="1"/>
        <v>0</v>
      </c>
    </row>
    <row r="27" spans="1:9" ht="37.5" customHeight="1">
      <c r="A27" s="78">
        <v>24</v>
      </c>
      <c r="B27" s="80"/>
      <c r="C27" s="103"/>
      <c r="D27" s="103"/>
      <c r="E27" s="103"/>
      <c r="F27" s="104">
        <f t="shared" si="0"/>
        <v>0</v>
      </c>
      <c r="H27" s="132" cm="1">
        <f t="array" ref="H27">_xlfn.IFS(B27=$K$3,350,B27=$K$4,300,B27=$K$5,150,B27=$K$6,300,B27=$K$7,150,B27=$K$8,75,B27=$K$9,50,B27=$K$10,50,B27=$K$11,50,B27=$K$12,30,B27=$K$13,25,B27=$K$14,15, B27="",0)</f>
        <v>0</v>
      </c>
      <c r="I27" s="132">
        <f t="shared" si="1"/>
        <v>0</v>
      </c>
    </row>
    <row r="28" spans="1:9" ht="37.5" customHeight="1">
      <c r="A28" s="102">
        <v>25</v>
      </c>
      <c r="B28" s="80"/>
      <c r="C28" s="103"/>
      <c r="D28" s="103"/>
      <c r="E28" s="103"/>
      <c r="F28" s="104">
        <f t="shared" si="0"/>
        <v>0</v>
      </c>
      <c r="H28" s="132" cm="1">
        <f t="array" ref="H28">_xlfn.IFS(B28=$K$3,350,B28=$K$4,300,B28=$K$5,150,B28=$K$6,300,B28=$K$7,150,B28=$K$8,75,B28=$K$9,50,B28=$K$10,50,B28=$K$11,50,B28=$K$12,30,B28=$K$13,25,B28=$K$14,15, B28="",0)</f>
        <v>0</v>
      </c>
      <c r="I28" s="132">
        <f t="shared" si="1"/>
        <v>0</v>
      </c>
    </row>
    <row r="29" spans="1:9" ht="37.5" customHeight="1">
      <c r="A29" s="78">
        <v>26</v>
      </c>
      <c r="B29" s="80"/>
      <c r="C29" s="103"/>
      <c r="D29" s="103"/>
      <c r="E29" s="103"/>
      <c r="F29" s="104">
        <f t="shared" si="0"/>
        <v>0</v>
      </c>
      <c r="H29" s="132" cm="1">
        <f t="array" ref="H29">_xlfn.IFS(B29=$K$3,350,B29=$K$4,300,B29=$K$5,150,B29=$K$6,300,B29=$K$7,150,B29=$K$8,75,B29=$K$9,50,B29=$K$10,50,B29=$K$11,50,B29=$K$12,30,B29=$K$13,25,B29=$K$14,15, B29="",0)</f>
        <v>0</v>
      </c>
      <c r="I29" s="132">
        <f t="shared" si="1"/>
        <v>0</v>
      </c>
    </row>
    <row r="30" spans="1:9" ht="37.5" customHeight="1">
      <c r="A30" s="102">
        <v>27</v>
      </c>
      <c r="B30" s="80"/>
      <c r="C30" s="103"/>
      <c r="D30" s="103"/>
      <c r="E30" s="103"/>
      <c r="F30" s="104">
        <f t="shared" si="0"/>
        <v>0</v>
      </c>
      <c r="H30" s="132" cm="1">
        <f t="array" ref="H30">_xlfn.IFS(B30=$K$3,350,B30=$K$4,300,B30=$K$5,150,B30=$K$6,300,B30=$K$7,150,B30=$K$8,75,B30=$K$9,50,B30=$K$10,50,B30=$K$11,50,B30=$K$12,30,B30=$K$13,25,B30=$K$14,15, B30="",0)</f>
        <v>0</v>
      </c>
      <c r="I30" s="132">
        <f t="shared" si="1"/>
        <v>0</v>
      </c>
    </row>
    <row r="31" spans="1:9" ht="37.5" customHeight="1">
      <c r="A31" s="78">
        <v>28</v>
      </c>
      <c r="B31" s="80"/>
      <c r="C31" s="103"/>
      <c r="D31" s="103"/>
      <c r="E31" s="103"/>
      <c r="F31" s="104">
        <f t="shared" si="0"/>
        <v>0</v>
      </c>
      <c r="H31" s="132" cm="1">
        <f t="array" ref="H31">_xlfn.IFS(B31=$K$3,350,B31=$K$4,300,B31=$K$5,150,B31=$K$6,300,B31=$K$7,150,B31=$K$8,75,B31=$K$9,50,B31=$K$10,50,B31=$K$11,50,B31=$K$12,30,B31=$K$13,25,B31=$K$14,15, B31="",0)</f>
        <v>0</v>
      </c>
      <c r="I31" s="132">
        <f t="shared" si="1"/>
        <v>0</v>
      </c>
    </row>
    <row r="32" spans="1:9" ht="37.5" customHeight="1">
      <c r="A32" s="102">
        <v>29</v>
      </c>
      <c r="B32" s="80"/>
      <c r="C32" s="103"/>
      <c r="D32" s="103"/>
      <c r="E32" s="103"/>
      <c r="F32" s="104">
        <f t="shared" si="0"/>
        <v>0</v>
      </c>
      <c r="H32" s="132" cm="1">
        <f t="array" ref="H32">_xlfn.IFS(B32=$K$3,350,B32=$K$4,300,B32=$K$5,150,B32=$K$6,300,B32=$K$7,150,B32=$K$8,75,B32=$K$9,50,B32=$K$10,50,B32=$K$11,50,B32=$K$12,30,B32=$K$13,25,B32=$K$14,15, B32="",0)</f>
        <v>0</v>
      </c>
      <c r="I32" s="132">
        <f t="shared" si="1"/>
        <v>0</v>
      </c>
    </row>
    <row r="33" spans="1:9" ht="37.5" customHeight="1">
      <c r="A33" s="78">
        <v>30</v>
      </c>
      <c r="B33" s="80"/>
      <c r="C33" s="103"/>
      <c r="D33" s="103"/>
      <c r="E33" s="103"/>
      <c r="F33" s="104">
        <f t="shared" si="0"/>
        <v>0</v>
      </c>
      <c r="H33" s="132" cm="1">
        <f t="array" ref="H33">_xlfn.IFS(B33=$K$3,350,B33=$K$4,300,B33=$K$5,150,B33=$K$6,300,B33=$K$7,150,B33=$K$8,75,B33=$K$9,50,B33=$K$10,50,B33=$K$11,50,B33=$K$12,30,B33=$K$13,25,B33=$K$14,15, B33="",0)</f>
        <v>0</v>
      </c>
      <c r="I33" s="132">
        <f t="shared" si="1"/>
        <v>0</v>
      </c>
    </row>
    <row r="34" spans="1:9" ht="37.5" customHeight="1">
      <c r="A34" s="102">
        <v>31</v>
      </c>
      <c r="B34" s="80"/>
      <c r="C34" s="103"/>
      <c r="D34" s="103"/>
      <c r="E34" s="103"/>
      <c r="F34" s="104">
        <f t="shared" si="0"/>
        <v>0</v>
      </c>
      <c r="H34" s="132" cm="1">
        <f t="array" ref="H34">_xlfn.IFS(B34=$K$3,350,B34=$K$4,300,B34=$K$5,150,B34=$K$6,300,B34=$K$7,150,B34=$K$8,75,B34=$K$9,50,B34=$K$10,50,B34=$K$11,50,B34=$K$12,30,B34=$K$13,25,B34=$K$14,15, B34="",0)</f>
        <v>0</v>
      </c>
      <c r="I34" s="132">
        <f t="shared" si="1"/>
        <v>0</v>
      </c>
    </row>
    <row r="35" spans="1:9" ht="37.5" customHeight="1">
      <c r="A35" s="78">
        <v>32</v>
      </c>
      <c r="B35" s="80"/>
      <c r="C35" s="103"/>
      <c r="D35" s="103"/>
      <c r="E35" s="103"/>
      <c r="F35" s="104">
        <f t="shared" si="0"/>
        <v>0</v>
      </c>
      <c r="H35" s="132" cm="1">
        <f t="array" ref="H35">_xlfn.IFS(B35=$K$3,350,B35=$K$4,300,B35=$K$5,150,B35=$K$6,300,B35=$K$7,150,B35=$K$8,75,B35=$K$9,50,B35=$K$10,50,B35=$K$11,50,B35=$K$12,30,B35=$K$13,25,B35=$K$14,15, B35="",0)</f>
        <v>0</v>
      </c>
      <c r="I35" s="132">
        <f t="shared" si="1"/>
        <v>0</v>
      </c>
    </row>
    <row r="36" spans="1:9" ht="37.5" customHeight="1">
      <c r="A36" s="102">
        <v>33</v>
      </c>
      <c r="B36" s="80"/>
      <c r="C36" s="103"/>
      <c r="D36" s="103"/>
      <c r="E36" s="103"/>
      <c r="F36" s="104">
        <f t="shared" si="0"/>
        <v>0</v>
      </c>
      <c r="H36" s="132" cm="1">
        <f t="array" ref="H36">_xlfn.IFS(B36=$K$3,350,B36=$K$4,300,B36=$K$5,150,B36=$K$6,300,B36=$K$7,150,B36=$K$8,75,B36=$K$9,50,B36=$K$10,50,B36=$K$11,50,B36=$K$12,30,B36=$K$13,25,B36=$K$14,15, B36="",0)</f>
        <v>0</v>
      </c>
      <c r="I36" s="132">
        <f t="shared" si="1"/>
        <v>0</v>
      </c>
    </row>
    <row r="37" spans="1:9" ht="37.5" customHeight="1">
      <c r="A37" s="78">
        <v>34</v>
      </c>
      <c r="B37" s="80"/>
      <c r="C37" s="103"/>
      <c r="D37" s="103"/>
      <c r="E37" s="103"/>
      <c r="F37" s="104">
        <f t="shared" si="0"/>
        <v>0</v>
      </c>
      <c r="H37" s="132" cm="1">
        <f t="array" ref="H37">_xlfn.IFS(B37=$K$3,350,B37=$K$4,300,B37=$K$5,150,B37=$K$6,300,B37=$K$7,150,B37=$K$8,75,B37=$K$9,50,B37=$K$10,50,B37=$K$11,50,B37=$K$12,30,B37=$K$13,25,B37=$K$14,15, B37="",0)</f>
        <v>0</v>
      </c>
      <c r="I37" s="132">
        <f t="shared" si="1"/>
        <v>0</v>
      </c>
    </row>
    <row r="38" spans="1:9" ht="37.5" customHeight="1">
      <c r="A38" s="102">
        <v>35</v>
      </c>
      <c r="B38" s="80"/>
      <c r="C38" s="103"/>
      <c r="D38" s="103"/>
      <c r="E38" s="103"/>
      <c r="F38" s="104">
        <f t="shared" si="0"/>
        <v>0</v>
      </c>
      <c r="H38" s="132" cm="1">
        <f t="array" ref="H38">_xlfn.IFS(B38=$K$3,350,B38=$K$4,300,B38=$K$5,150,B38=$K$6,300,B38=$K$7,150,B38=$K$8,75,B38=$K$9,50,B38=$K$10,50,B38=$K$11,50,B38=$K$12,30,B38=$K$13,25,B38=$K$14,15, B38="",0)</f>
        <v>0</v>
      </c>
      <c r="I38" s="132">
        <f t="shared" si="1"/>
        <v>0</v>
      </c>
    </row>
    <row r="39" spans="1:9" ht="37.5" customHeight="1">
      <c r="A39" s="78">
        <v>36</v>
      </c>
      <c r="B39" s="80"/>
      <c r="C39" s="103"/>
      <c r="D39" s="103"/>
      <c r="E39" s="103"/>
      <c r="F39" s="104">
        <f t="shared" si="0"/>
        <v>0</v>
      </c>
      <c r="H39" s="132" cm="1">
        <f t="array" ref="H39">_xlfn.IFS(B39=$K$3,350,B39=$K$4,300,B39=$K$5,150,B39=$K$6,300,B39=$K$7,150,B39=$K$8,75,B39=$K$9,50,B39=$K$10,50,B39=$K$11,50,B39=$K$12,30,B39=$K$13,25,B39=$K$14,15, B39="",0)</f>
        <v>0</v>
      </c>
      <c r="I39" s="132">
        <f t="shared" si="1"/>
        <v>0</v>
      </c>
    </row>
    <row r="40" spans="1:9" ht="37.5" customHeight="1">
      <c r="A40" s="102">
        <v>37</v>
      </c>
      <c r="B40" s="80"/>
      <c r="C40" s="103"/>
      <c r="D40" s="103"/>
      <c r="E40" s="103"/>
      <c r="F40" s="104">
        <f t="shared" si="0"/>
        <v>0</v>
      </c>
      <c r="H40" s="132" cm="1">
        <f t="array" ref="H40">_xlfn.IFS(B40=$K$3,350,B40=$K$4,300,B40=$K$5,150,B40=$K$6,300,B40=$K$7,150,B40=$K$8,75,B40=$K$9,50,B40=$K$10,50,B40=$K$11,50,B40=$K$12,30,B40=$K$13,25,B40=$K$14,15, B40="",0)</f>
        <v>0</v>
      </c>
      <c r="I40" s="132">
        <f t="shared" si="1"/>
        <v>0</v>
      </c>
    </row>
    <row r="41" spans="1:9" ht="37.5" customHeight="1">
      <c r="A41" s="78">
        <v>38</v>
      </c>
      <c r="B41" s="80"/>
      <c r="C41" s="103"/>
      <c r="D41" s="103"/>
      <c r="E41" s="103"/>
      <c r="F41" s="104">
        <f t="shared" si="0"/>
        <v>0</v>
      </c>
      <c r="H41" s="132" cm="1">
        <f t="array" ref="H41">_xlfn.IFS(B41=$K$3,350,B41=$K$4,300,B41=$K$5,150,B41=$K$6,300,B41=$K$7,150,B41=$K$8,75,B41=$K$9,50,B41=$K$10,50,B41=$K$11,50,B41=$K$12,30,B41=$K$13,25,B41=$K$14,15, B41="",0)</f>
        <v>0</v>
      </c>
      <c r="I41" s="132">
        <f t="shared" si="1"/>
        <v>0</v>
      </c>
    </row>
    <row r="42" spans="1:9" ht="37.5" customHeight="1">
      <c r="A42" s="102">
        <v>39</v>
      </c>
      <c r="B42" s="80"/>
      <c r="C42" s="103"/>
      <c r="D42" s="103"/>
      <c r="E42" s="103"/>
      <c r="F42" s="104">
        <f t="shared" si="0"/>
        <v>0</v>
      </c>
      <c r="H42" s="132" cm="1">
        <f t="array" ref="H42">_xlfn.IFS(B42=$K$3,350,B42=$K$4,300,B42=$K$5,150,B42=$K$6,300,B42=$K$7,150,B42=$K$8,75,B42=$K$9,50,B42=$K$10,50,B42=$K$11,50,B42=$K$12,30,B42=$K$13,25,B42=$K$14,15, B42="",0)</f>
        <v>0</v>
      </c>
      <c r="I42" s="132">
        <f t="shared" si="1"/>
        <v>0</v>
      </c>
    </row>
    <row r="43" spans="1:9" ht="37.5" customHeight="1">
      <c r="A43" s="78">
        <v>40</v>
      </c>
      <c r="B43" s="80"/>
      <c r="C43" s="103"/>
      <c r="D43" s="103"/>
      <c r="E43" s="103"/>
      <c r="F43" s="104">
        <f t="shared" si="0"/>
        <v>0</v>
      </c>
      <c r="H43" s="132" cm="1">
        <f t="array" ref="H43">_xlfn.IFS(B43=$K$3,350,B43=$K$4,300,B43=$K$5,150,B43=$K$6,300,B43=$K$7,150,B43=$K$8,75,B43=$K$9,50,B43=$K$10,50,B43=$K$11,50,B43=$K$12,30,B43=$K$13,25,B43=$K$14,15, B43="",0)</f>
        <v>0</v>
      </c>
      <c r="I43" s="132">
        <f t="shared" si="1"/>
        <v>0</v>
      </c>
    </row>
    <row r="44" spans="1:9" ht="37.5" customHeight="1">
      <c r="A44" s="102">
        <v>41</v>
      </c>
      <c r="B44" s="80"/>
      <c r="C44" s="103"/>
      <c r="D44" s="103"/>
      <c r="E44" s="103"/>
      <c r="F44" s="104">
        <f t="shared" si="0"/>
        <v>0</v>
      </c>
      <c r="H44" s="132" cm="1">
        <f t="array" ref="H44">_xlfn.IFS(B44=$K$3,350,B44=$K$4,300,B44=$K$5,150,B44=$K$6,300,B44=$K$7,150,B44=$K$8,75,B44=$K$9,50,B44=$K$10,50,B44=$K$11,50,B44=$K$12,30,B44=$K$13,25,B44=$K$14,15, B44="",0)</f>
        <v>0</v>
      </c>
      <c r="I44" s="132">
        <f t="shared" si="1"/>
        <v>0</v>
      </c>
    </row>
    <row r="45" spans="1:9" ht="37.5" customHeight="1">
      <c r="A45" s="78">
        <v>42</v>
      </c>
      <c r="B45" s="80"/>
      <c r="C45" s="103"/>
      <c r="D45" s="103"/>
      <c r="E45" s="103"/>
      <c r="F45" s="104">
        <f t="shared" si="0"/>
        <v>0</v>
      </c>
      <c r="H45" s="132" cm="1">
        <f t="array" ref="H45">_xlfn.IFS(B45=$K$3,350,B45=$K$4,300,B45=$K$5,150,B45=$K$6,300,B45=$K$7,150,B45=$K$8,75,B45=$K$9,50,B45=$K$10,50,B45=$K$11,50,B45=$K$12,30,B45=$K$13,25,B45=$K$14,15, B45="",0)</f>
        <v>0</v>
      </c>
      <c r="I45" s="132">
        <f t="shared" si="1"/>
        <v>0</v>
      </c>
    </row>
    <row r="46" spans="1:9" ht="37.5" customHeight="1">
      <c r="A46" s="102">
        <v>43</v>
      </c>
      <c r="B46" s="80"/>
      <c r="C46" s="103"/>
      <c r="D46" s="103"/>
      <c r="E46" s="103"/>
      <c r="F46" s="104">
        <f t="shared" si="0"/>
        <v>0</v>
      </c>
      <c r="H46" s="132" cm="1">
        <f t="array" ref="H46">_xlfn.IFS(B46=$K$3,350,B46=$K$4,300,B46=$K$5,150,B46=$K$6,300,B46=$K$7,150,B46=$K$8,75,B46=$K$9,50,B46=$K$10,50,B46=$K$11,50,B46=$K$12,30,B46=$K$13,25,B46=$K$14,15, B46="",0)</f>
        <v>0</v>
      </c>
      <c r="I46" s="132">
        <f t="shared" si="1"/>
        <v>0</v>
      </c>
    </row>
    <row r="47" spans="1:9" ht="37.5" customHeight="1">
      <c r="A47" s="78">
        <v>44</v>
      </c>
      <c r="B47" s="80"/>
      <c r="C47" s="103"/>
      <c r="D47" s="103"/>
      <c r="E47" s="103"/>
      <c r="F47" s="104">
        <f t="shared" si="0"/>
        <v>0</v>
      </c>
      <c r="H47" s="132" cm="1">
        <f t="array" ref="H47">_xlfn.IFS(B47=$K$3,350,B47=$K$4,300,B47=$K$5,150,B47=$K$6,300,B47=$K$7,150,B47=$K$8,75,B47=$K$9,50,B47=$K$10,50,B47=$K$11,50,B47=$K$12,30,B47=$K$13,25,B47=$K$14,15, B47="",0)</f>
        <v>0</v>
      </c>
      <c r="I47" s="132">
        <f t="shared" si="1"/>
        <v>0</v>
      </c>
    </row>
    <row r="48" spans="1:9" ht="37.5" customHeight="1">
      <c r="A48" s="102">
        <v>45</v>
      </c>
      <c r="B48" s="80"/>
      <c r="C48" s="103"/>
      <c r="D48" s="103"/>
      <c r="E48" s="103"/>
      <c r="F48" s="104">
        <f t="shared" si="0"/>
        <v>0</v>
      </c>
      <c r="H48" s="132" cm="1">
        <f t="array" ref="H48">_xlfn.IFS(B48=$K$3,350,B48=$K$4,300,B48=$K$5,150,B48=$K$6,300,B48=$K$7,150,B48=$K$8,75,B48=$K$9,50,B48=$K$10,50,B48=$K$11,50,B48=$K$12,30,B48=$K$13,25,B48=$K$14,15, B48="",0)</f>
        <v>0</v>
      </c>
      <c r="I48" s="132">
        <f t="shared" si="1"/>
        <v>0</v>
      </c>
    </row>
    <row r="49" spans="1:9" ht="37.5" customHeight="1">
      <c r="A49" s="78">
        <v>46</v>
      </c>
      <c r="B49" s="80"/>
      <c r="C49" s="103"/>
      <c r="D49" s="103"/>
      <c r="E49" s="103"/>
      <c r="F49" s="104">
        <f t="shared" si="0"/>
        <v>0</v>
      </c>
      <c r="H49" s="132" cm="1">
        <f t="array" ref="H49">_xlfn.IFS(B49=$K$3,350,B49=$K$4,300,B49=$K$5,150,B49=$K$6,300,B49=$K$7,150,B49=$K$8,75,B49=$K$9,50,B49=$K$10,50,B49=$K$11,50,B49=$K$12,30,B49=$K$13,25,B49=$K$14,15, B49="",0)</f>
        <v>0</v>
      </c>
      <c r="I49" s="132">
        <f t="shared" si="1"/>
        <v>0</v>
      </c>
    </row>
    <row r="50" spans="1:9" ht="37.5" customHeight="1">
      <c r="A50" s="102">
        <v>47</v>
      </c>
      <c r="B50" s="80"/>
      <c r="C50" s="103"/>
      <c r="D50" s="103"/>
      <c r="E50" s="103"/>
      <c r="F50" s="104">
        <f t="shared" si="0"/>
        <v>0</v>
      </c>
      <c r="H50" s="132" cm="1">
        <f t="array" ref="H50">_xlfn.IFS(B50=$K$3,350,B50=$K$4,300,B50=$K$5,150,B50=$K$6,300,B50=$K$7,150,B50=$K$8,75,B50=$K$9,50,B50=$K$10,50,B50=$K$11,50,B50=$K$12,30,B50=$K$13,25,B50=$K$14,15, B50="",0)</f>
        <v>0</v>
      </c>
      <c r="I50" s="132">
        <f t="shared" si="1"/>
        <v>0</v>
      </c>
    </row>
    <row r="51" spans="1:9" ht="37.5" customHeight="1">
      <c r="A51" s="102">
        <v>48</v>
      </c>
      <c r="B51" s="80"/>
      <c r="C51" s="103"/>
      <c r="D51" s="103"/>
      <c r="E51" s="103"/>
      <c r="F51" s="104">
        <f t="shared" si="0"/>
        <v>0</v>
      </c>
      <c r="H51" s="132" cm="1">
        <f t="array" ref="H51">_xlfn.IFS(B51=$K$3,350,B51=$K$4,300,B51=$K$5,150,B51=$K$6,300,B51=$K$7,150,B51=$K$8,75,B51=$K$9,50,B51=$K$10,50,B51=$K$11,50,B51=$K$12,30,B51=$K$13,25,B51=$K$14,15, B51="",0)</f>
        <v>0</v>
      </c>
      <c r="I51" s="132">
        <f t="shared" si="1"/>
        <v>0</v>
      </c>
    </row>
    <row r="52" spans="1:9" ht="37.5" customHeight="1">
      <c r="A52" s="78">
        <v>49</v>
      </c>
      <c r="B52" s="80"/>
      <c r="C52" s="103"/>
      <c r="D52" s="103"/>
      <c r="E52" s="103"/>
      <c r="F52" s="104">
        <f t="shared" si="0"/>
        <v>0</v>
      </c>
      <c r="H52" s="132" cm="1">
        <f t="array" ref="H52">_xlfn.IFS(B52=$K$3,350,B52=$K$4,300,B52=$K$5,150,B52=$K$6,300,B52=$K$7,150,B52=$K$8,75,B52=$K$9,50,B52=$K$10,50,B52=$K$11,50,B52=$K$12,30,B52=$K$13,25,B52=$K$14,15, B52="",0)</f>
        <v>0</v>
      </c>
      <c r="I52" s="132">
        <f t="shared" si="1"/>
        <v>0</v>
      </c>
    </row>
    <row r="53" spans="1:9" ht="37.5" customHeight="1">
      <c r="A53" s="102">
        <v>50</v>
      </c>
      <c r="B53" s="80"/>
      <c r="C53" s="103"/>
      <c r="D53" s="103"/>
      <c r="E53" s="103"/>
      <c r="F53" s="104">
        <f t="shared" si="0"/>
        <v>0</v>
      </c>
      <c r="H53" s="132" cm="1">
        <f t="array" ref="H53">_xlfn.IFS(B53=$K$3,350,B53=$K$4,300,B53=$K$5,150,B53=$K$6,300,B53=$K$7,150,B53=$K$8,75,B53=$K$9,50,B53=$K$10,50,B53=$K$11,50,B53=$K$12,30,B53=$K$13,25,B53=$K$14,15, B53="",0)</f>
        <v>0</v>
      </c>
      <c r="I53" s="132">
        <f t="shared" si="1"/>
        <v>0</v>
      </c>
    </row>
    <row r="54" spans="1:9" ht="37.5" customHeight="1">
      <c r="A54" s="102">
        <v>51</v>
      </c>
      <c r="B54" s="80"/>
      <c r="C54" s="103"/>
      <c r="D54" s="103"/>
      <c r="E54" s="103"/>
      <c r="F54" s="104">
        <f t="shared" si="0"/>
        <v>0</v>
      </c>
      <c r="H54" s="132" cm="1">
        <f t="array" ref="H54">_xlfn.IFS(B54=$K$3,350,B54=$K$4,300,B54=$K$5,150,B54=$K$6,300,B54=$K$7,150,B54=$K$8,75,B54=$K$9,50,B54=$K$10,50,B54=$K$11,50,B54=$K$12,30,B54=$K$13,25,B54=$K$14,15, B54="",0)</f>
        <v>0</v>
      </c>
      <c r="I54" s="132">
        <f t="shared" si="1"/>
        <v>0</v>
      </c>
    </row>
    <row r="55" spans="1:9" ht="37.5" customHeight="1">
      <c r="A55" s="78">
        <v>52</v>
      </c>
      <c r="B55" s="80"/>
      <c r="C55" s="103"/>
      <c r="D55" s="103"/>
      <c r="E55" s="103"/>
      <c r="F55" s="104">
        <f t="shared" si="0"/>
        <v>0</v>
      </c>
      <c r="H55" s="132" cm="1">
        <f t="array" ref="H55">_xlfn.IFS(B55=$K$3,350,B55=$K$4,300,B55=$K$5,150,B55=$K$6,300,B55=$K$7,150,B55=$K$8,75,B55=$K$9,50,B55=$K$10,50,B55=$K$11,50,B55=$K$12,30,B55=$K$13,25,B55=$K$14,15, B55="",0)</f>
        <v>0</v>
      </c>
      <c r="I55" s="132">
        <f t="shared" si="1"/>
        <v>0</v>
      </c>
    </row>
    <row r="56" spans="1:9" ht="37.5" customHeight="1">
      <c r="A56" s="102">
        <v>53</v>
      </c>
      <c r="B56" s="80"/>
      <c r="C56" s="103"/>
      <c r="D56" s="103"/>
      <c r="E56" s="103"/>
      <c r="F56" s="104">
        <f t="shared" si="0"/>
        <v>0</v>
      </c>
      <c r="H56" s="132" cm="1">
        <f t="array" ref="H56">_xlfn.IFS(B56=$K$3,350,B56=$K$4,300,B56=$K$5,150,B56=$K$6,300,B56=$K$7,150,B56=$K$8,75,B56=$K$9,50,B56=$K$10,50,B56=$K$11,50,B56=$K$12,30,B56=$K$13,25,B56=$K$14,15, B56="",0)</f>
        <v>0</v>
      </c>
      <c r="I56" s="132">
        <f t="shared" si="1"/>
        <v>0</v>
      </c>
    </row>
    <row r="57" spans="1:9" ht="37.5" customHeight="1">
      <c r="A57" s="102">
        <v>54</v>
      </c>
      <c r="B57" s="80"/>
      <c r="C57" s="103"/>
      <c r="D57" s="103"/>
      <c r="E57" s="103"/>
      <c r="F57" s="104">
        <f t="shared" si="0"/>
        <v>0</v>
      </c>
      <c r="H57" s="132" cm="1">
        <f t="array" ref="H57">_xlfn.IFS(B57=$K$3,350,B57=$K$4,300,B57=$K$5,150,B57=$K$6,300,B57=$K$7,150,B57=$K$8,75,B57=$K$9,50,B57=$K$10,50,B57=$K$11,50,B57=$K$12,30,B57=$K$13,25,B57=$K$14,15, B57="",0)</f>
        <v>0</v>
      </c>
      <c r="I57" s="132">
        <f t="shared" si="1"/>
        <v>0</v>
      </c>
    </row>
    <row r="58" spans="1:9" ht="37.5" customHeight="1">
      <c r="A58" s="78">
        <v>55</v>
      </c>
      <c r="B58" s="80"/>
      <c r="C58" s="103"/>
      <c r="D58" s="103"/>
      <c r="E58" s="103"/>
      <c r="F58" s="104">
        <f t="shared" si="0"/>
        <v>0</v>
      </c>
      <c r="H58" s="132" cm="1">
        <f t="array" ref="H58">_xlfn.IFS(B58=$K$3,350,B58=$K$4,300,B58=$K$5,150,B58=$K$6,300,B58=$K$7,150,B58=$K$8,75,B58=$K$9,50,B58=$K$10,50,B58=$K$11,50,B58=$K$12,30,B58=$K$13,25,B58=$K$14,15, B58="",0)</f>
        <v>0</v>
      </c>
      <c r="I58" s="132">
        <f t="shared" si="1"/>
        <v>0</v>
      </c>
    </row>
    <row r="59" spans="1:9" ht="37.5" customHeight="1">
      <c r="A59" s="102">
        <v>56</v>
      </c>
      <c r="B59" s="80"/>
      <c r="C59" s="103"/>
      <c r="D59" s="103"/>
      <c r="E59" s="103"/>
      <c r="F59" s="104">
        <f t="shared" si="0"/>
        <v>0</v>
      </c>
      <c r="H59" s="132" cm="1">
        <f t="array" ref="H59">_xlfn.IFS(B59=$K$3,350,B59=$K$4,300,B59=$K$5,150,B59=$K$6,300,B59=$K$7,150,B59=$K$8,75,B59=$K$9,50,B59=$K$10,50,B59=$K$11,50,B59=$K$12,30,B59=$K$13,25,B59=$K$14,15, B59="",0)</f>
        <v>0</v>
      </c>
      <c r="I59" s="132">
        <f t="shared" si="1"/>
        <v>0</v>
      </c>
    </row>
    <row r="60" spans="1:9" ht="37.5" customHeight="1">
      <c r="A60" s="102">
        <v>57</v>
      </c>
      <c r="B60" s="80"/>
      <c r="C60" s="103"/>
      <c r="D60" s="103"/>
      <c r="E60" s="103"/>
      <c r="F60" s="104">
        <f t="shared" si="0"/>
        <v>0</v>
      </c>
      <c r="H60" s="132" cm="1">
        <f t="array" ref="H60">_xlfn.IFS(B60=$K$3,350,B60=$K$4,300,B60=$K$5,150,B60=$K$6,300,B60=$K$7,150,B60=$K$8,75,B60=$K$9,50,B60=$K$10,50,B60=$K$11,50,B60=$K$12,30,B60=$K$13,25,B60=$K$14,15, B60="",0)</f>
        <v>0</v>
      </c>
      <c r="I60" s="132">
        <f t="shared" si="1"/>
        <v>0</v>
      </c>
    </row>
    <row r="61" spans="1:9" ht="37.5" customHeight="1">
      <c r="A61" s="78">
        <v>58</v>
      </c>
      <c r="B61" s="80"/>
      <c r="C61" s="103"/>
      <c r="D61" s="103"/>
      <c r="E61" s="103"/>
      <c r="F61" s="104">
        <f t="shared" si="0"/>
        <v>0</v>
      </c>
      <c r="H61" s="132" cm="1">
        <f t="array" ref="H61">_xlfn.IFS(B61=$K$3,350,B61=$K$4,300,B61=$K$5,150,B61=$K$6,300,B61=$K$7,150,B61=$K$8,75,B61=$K$9,50,B61=$K$10,50,B61=$K$11,50,B61=$K$12,30,B61=$K$13,25,B61=$K$14,15, B61="",0)</f>
        <v>0</v>
      </c>
      <c r="I61" s="132">
        <f t="shared" si="1"/>
        <v>0</v>
      </c>
    </row>
    <row r="62" spans="1:9" ht="37.5" customHeight="1">
      <c r="A62" s="102">
        <v>59</v>
      </c>
      <c r="B62" s="80"/>
      <c r="C62" s="103"/>
      <c r="D62" s="103"/>
      <c r="E62" s="103"/>
      <c r="F62" s="104">
        <f t="shared" si="0"/>
        <v>0</v>
      </c>
      <c r="H62" s="132" cm="1">
        <f t="array" ref="H62">_xlfn.IFS(B62=$K$3,350,B62=$K$4,300,B62=$K$5,150,B62=$K$6,300,B62=$K$7,150,B62=$K$8,75,B62=$K$9,50,B62=$K$10,50,B62=$K$11,50,B62=$K$12,30,B62=$K$13,25,B62=$K$14,15, B62="",0)</f>
        <v>0</v>
      </c>
      <c r="I62" s="132">
        <f t="shared" si="1"/>
        <v>0</v>
      </c>
    </row>
    <row r="63" spans="1:9" ht="37.5" customHeight="1">
      <c r="A63" s="102">
        <v>60</v>
      </c>
      <c r="B63" s="80"/>
      <c r="C63" s="103"/>
      <c r="D63" s="103"/>
      <c r="E63" s="103"/>
      <c r="F63" s="104">
        <f t="shared" si="0"/>
        <v>0</v>
      </c>
      <c r="H63" s="132" cm="1">
        <f t="array" ref="H63">_xlfn.IFS(B63=$K$3,350,B63=$K$4,300,B63=$K$5,150,B63=$K$6,300,B63=$K$7,150,B63=$K$8,75,B63=$K$9,50,B63=$K$10,50,B63=$K$11,50,B63=$K$12,30,B63=$K$13,25,B63=$K$14,15, B63="",0)</f>
        <v>0</v>
      </c>
      <c r="I63" s="132">
        <f t="shared" si="1"/>
        <v>0</v>
      </c>
    </row>
    <row r="64" spans="1:9" ht="37.5" customHeight="1">
      <c r="A64" s="78">
        <v>61</v>
      </c>
      <c r="B64" s="80"/>
      <c r="C64" s="103"/>
      <c r="D64" s="103"/>
      <c r="E64" s="103"/>
      <c r="F64" s="104">
        <f t="shared" si="0"/>
        <v>0</v>
      </c>
      <c r="H64" s="132" cm="1">
        <f t="array" ref="H64">_xlfn.IFS(B64=$K$3,350,B64=$K$4,300,B64=$K$5,150,B64=$K$6,300,B64=$K$7,150,B64=$K$8,75,B64=$K$9,50,B64=$K$10,50,B64=$K$11,50,B64=$K$12,30,B64=$K$13,25,B64=$K$14,15, B64="",0)</f>
        <v>0</v>
      </c>
      <c r="I64" s="132">
        <f t="shared" si="1"/>
        <v>0</v>
      </c>
    </row>
    <row r="65" spans="1:9" ht="37.5" customHeight="1">
      <c r="A65" s="102">
        <v>62</v>
      </c>
      <c r="B65" s="80"/>
      <c r="C65" s="103"/>
      <c r="D65" s="103"/>
      <c r="E65" s="103"/>
      <c r="F65" s="104">
        <f t="shared" si="0"/>
        <v>0</v>
      </c>
      <c r="H65" s="132" cm="1">
        <f t="array" ref="H65">_xlfn.IFS(B65=$K$3,350,B65=$K$4,300,B65=$K$5,150,B65=$K$6,300,B65=$K$7,150,B65=$K$8,75,B65=$K$9,50,B65=$K$10,50,B65=$K$11,50,B65=$K$12,30,B65=$K$13,25,B65=$K$14,15, B65="",0)</f>
        <v>0</v>
      </c>
      <c r="I65" s="132">
        <f t="shared" si="1"/>
        <v>0</v>
      </c>
    </row>
    <row r="66" spans="1:9" ht="37.5" customHeight="1">
      <c r="A66" s="102">
        <v>63</v>
      </c>
      <c r="B66" s="80"/>
      <c r="C66" s="103"/>
      <c r="D66" s="103"/>
      <c r="E66" s="103"/>
      <c r="F66" s="104">
        <f t="shared" si="0"/>
        <v>0</v>
      </c>
      <c r="H66" s="132" cm="1">
        <f t="array" ref="H66">_xlfn.IFS(B66=$K$3,350,B66=$K$4,300,B66=$K$5,150,B66=$K$6,300,B66=$K$7,150,B66=$K$8,75,B66=$K$9,50,B66=$K$10,50,B66=$K$11,50,B66=$K$12,30,B66=$K$13,25,B66=$K$14,15, B66="",0)</f>
        <v>0</v>
      </c>
      <c r="I66" s="132">
        <f t="shared" si="1"/>
        <v>0</v>
      </c>
    </row>
    <row r="67" spans="1:9" ht="37.5" customHeight="1">
      <c r="A67" s="78">
        <v>64</v>
      </c>
      <c r="B67" s="80"/>
      <c r="C67" s="103"/>
      <c r="D67" s="103"/>
      <c r="E67" s="103"/>
      <c r="F67" s="104">
        <f t="shared" si="0"/>
        <v>0</v>
      </c>
      <c r="H67" s="132" cm="1">
        <f t="array" ref="H67">_xlfn.IFS(B67=$K$3,350,B67=$K$4,300,B67=$K$5,150,B67=$K$6,300,B67=$K$7,150,B67=$K$8,75,B67=$K$9,50,B67=$K$10,50,B67=$K$11,50,B67=$K$12,30,B67=$K$13,25,B67=$K$14,15, B67="",0)</f>
        <v>0</v>
      </c>
      <c r="I67" s="132">
        <f t="shared" si="1"/>
        <v>0</v>
      </c>
    </row>
    <row r="68" spans="1:9" ht="37.5" customHeight="1">
      <c r="A68" s="102">
        <v>65</v>
      </c>
      <c r="B68" s="80"/>
      <c r="C68" s="103"/>
      <c r="D68" s="103"/>
      <c r="E68" s="103"/>
      <c r="F68" s="104">
        <f t="shared" si="0"/>
        <v>0</v>
      </c>
      <c r="H68" s="132" cm="1">
        <f t="array" ref="H68">_xlfn.IFS(B68=$K$3,350,B68=$K$4,300,B68=$K$5,150,B68=$K$6,300,B68=$K$7,150,B68=$K$8,75,B68=$K$9,50,B68=$K$10,50,B68=$K$11,50,B68=$K$12,30,B68=$K$13,25,B68=$K$14,15, B68="",0)</f>
        <v>0</v>
      </c>
      <c r="I68" s="132">
        <f t="shared" si="1"/>
        <v>0</v>
      </c>
    </row>
    <row r="69" spans="1:9" ht="37.5" customHeight="1">
      <c r="A69" s="102">
        <v>66</v>
      </c>
      <c r="B69" s="80"/>
      <c r="C69" s="103"/>
      <c r="D69" s="103"/>
      <c r="E69" s="103"/>
      <c r="F69" s="104">
        <f t="shared" ref="F69:F101" si="2">I69</f>
        <v>0</v>
      </c>
      <c r="H69" s="132" cm="1">
        <f t="array" ref="H69">_xlfn.IFS(B69=$K$3,350,B69=$K$4,300,B69=$K$5,150,B69=$K$6,300,B69=$K$7,150,B69=$K$8,75,B69=$K$9,50,B69=$K$10,50,B69=$K$11,50,B69=$K$12,30,B69=$K$13,25,B69=$K$14,15, B69="",0)</f>
        <v>0</v>
      </c>
      <c r="I69" s="132">
        <f t="shared" ref="I69:I101" si="3">IF(
    OR(B69="4.2. Uluslararası Patent Tescili",B69="4.3. Ulusal Patent Tescili"),
    IF(D69="Evet",H69*1.3,IF(C69="Evet",H69*1.15,H69)),
    H69
)</f>
        <v>0</v>
      </c>
    </row>
    <row r="70" spans="1:9" ht="37.5" customHeight="1">
      <c r="A70" s="78">
        <v>67</v>
      </c>
      <c r="B70" s="80"/>
      <c r="C70" s="103"/>
      <c r="D70" s="103"/>
      <c r="E70" s="103"/>
      <c r="F70" s="104">
        <f t="shared" si="2"/>
        <v>0</v>
      </c>
      <c r="H70" s="132" cm="1">
        <f t="array" ref="H70">_xlfn.IFS(B70=$K$3,350,B70=$K$4,300,B70=$K$5,150,B70=$K$6,300,B70=$K$7,150,B70=$K$8,75,B70=$K$9,50,B70=$K$10,50,B70=$K$11,50,B70=$K$12,30,B70=$K$13,25,B70=$K$14,15, B70="",0)</f>
        <v>0</v>
      </c>
      <c r="I70" s="132">
        <f t="shared" si="3"/>
        <v>0</v>
      </c>
    </row>
    <row r="71" spans="1:9" ht="37.5" customHeight="1">
      <c r="A71" s="102">
        <v>68</v>
      </c>
      <c r="B71" s="80"/>
      <c r="C71" s="103"/>
      <c r="D71" s="103"/>
      <c r="E71" s="103"/>
      <c r="F71" s="104">
        <f t="shared" si="2"/>
        <v>0</v>
      </c>
      <c r="H71" s="132" cm="1">
        <f t="array" ref="H71">_xlfn.IFS(B71=$K$3,350,B71=$K$4,300,B71=$K$5,150,B71=$K$6,300,B71=$K$7,150,B71=$K$8,75,B71=$K$9,50,B71=$K$10,50,B71=$K$11,50,B71=$K$12,30,B71=$K$13,25,B71=$K$14,15, B71="",0)</f>
        <v>0</v>
      </c>
      <c r="I71" s="132">
        <f t="shared" si="3"/>
        <v>0</v>
      </c>
    </row>
    <row r="72" spans="1:9" ht="37.5" customHeight="1">
      <c r="A72" s="102">
        <v>69</v>
      </c>
      <c r="B72" s="80"/>
      <c r="C72" s="103"/>
      <c r="D72" s="103"/>
      <c r="E72" s="103"/>
      <c r="F72" s="104">
        <f t="shared" si="2"/>
        <v>0</v>
      </c>
      <c r="H72" s="132" cm="1">
        <f t="array" ref="H72">_xlfn.IFS(B72=$K$3,350,B72=$K$4,300,B72=$K$5,150,B72=$K$6,300,B72=$K$7,150,B72=$K$8,75,B72=$K$9,50,B72=$K$10,50,B72=$K$11,50,B72=$K$12,30,B72=$K$13,25,B72=$K$14,15, B72="",0)</f>
        <v>0</v>
      </c>
      <c r="I72" s="132">
        <f t="shared" si="3"/>
        <v>0</v>
      </c>
    </row>
    <row r="73" spans="1:9" ht="37.5" customHeight="1">
      <c r="A73" s="78">
        <v>70</v>
      </c>
      <c r="B73" s="80"/>
      <c r="C73" s="103"/>
      <c r="D73" s="103"/>
      <c r="E73" s="103"/>
      <c r="F73" s="104">
        <f t="shared" si="2"/>
        <v>0</v>
      </c>
      <c r="H73" s="132" cm="1">
        <f t="array" ref="H73">_xlfn.IFS(B73=$K$3,350,B73=$K$4,300,B73=$K$5,150,B73=$K$6,300,B73=$K$7,150,B73=$K$8,75,B73=$K$9,50,B73=$K$10,50,B73=$K$11,50,B73=$K$12,30,B73=$K$13,25,B73=$K$14,15, B73="",0)</f>
        <v>0</v>
      </c>
      <c r="I73" s="132">
        <f t="shared" si="3"/>
        <v>0</v>
      </c>
    </row>
    <row r="74" spans="1:9" ht="37.5" customHeight="1">
      <c r="A74" s="102">
        <v>71</v>
      </c>
      <c r="B74" s="80"/>
      <c r="C74" s="103"/>
      <c r="D74" s="103"/>
      <c r="E74" s="103"/>
      <c r="F74" s="104">
        <f t="shared" si="2"/>
        <v>0</v>
      </c>
      <c r="H74" s="132" cm="1">
        <f t="array" ref="H74">_xlfn.IFS(B74=$K$3,350,B74=$K$4,300,B74=$K$5,150,B74=$K$6,300,B74=$K$7,150,B74=$K$8,75,B74=$K$9,50,B74=$K$10,50,B74=$K$11,50,B74=$K$12,30,B74=$K$13,25,B74=$K$14,15, B74="",0)</f>
        <v>0</v>
      </c>
      <c r="I74" s="132">
        <f t="shared" si="3"/>
        <v>0</v>
      </c>
    </row>
    <row r="75" spans="1:9" ht="37.5" customHeight="1">
      <c r="A75" s="102">
        <v>72</v>
      </c>
      <c r="B75" s="80"/>
      <c r="C75" s="103"/>
      <c r="D75" s="103"/>
      <c r="E75" s="103"/>
      <c r="F75" s="104">
        <f t="shared" si="2"/>
        <v>0</v>
      </c>
      <c r="H75" s="132" cm="1">
        <f t="array" ref="H75">_xlfn.IFS(B75=$K$3,350,B75=$K$4,300,B75=$K$5,150,B75=$K$6,300,B75=$K$7,150,B75=$K$8,75,B75=$K$9,50,B75=$K$10,50,B75=$K$11,50,B75=$K$12,30,B75=$K$13,25,B75=$K$14,15, B75="",0)</f>
        <v>0</v>
      </c>
      <c r="I75" s="132">
        <f t="shared" si="3"/>
        <v>0</v>
      </c>
    </row>
    <row r="76" spans="1:9" ht="37.5" customHeight="1">
      <c r="A76" s="78">
        <v>73</v>
      </c>
      <c r="B76" s="80"/>
      <c r="C76" s="103"/>
      <c r="D76" s="103"/>
      <c r="E76" s="103"/>
      <c r="F76" s="104">
        <f t="shared" si="2"/>
        <v>0</v>
      </c>
      <c r="H76" s="132" cm="1">
        <f t="array" ref="H76">_xlfn.IFS(B76=$K$3,350,B76=$K$4,300,B76=$K$5,150,B76=$K$6,300,B76=$K$7,150,B76=$K$8,75,B76=$K$9,50,B76=$K$10,50,B76=$K$11,50,B76=$K$12,30,B76=$K$13,25,B76=$K$14,15, B76="",0)</f>
        <v>0</v>
      </c>
      <c r="I76" s="132">
        <f t="shared" si="3"/>
        <v>0</v>
      </c>
    </row>
    <row r="77" spans="1:9" ht="37.5" customHeight="1">
      <c r="A77" s="102">
        <v>74</v>
      </c>
      <c r="B77" s="80"/>
      <c r="C77" s="103"/>
      <c r="D77" s="103"/>
      <c r="E77" s="103"/>
      <c r="F77" s="104">
        <f t="shared" si="2"/>
        <v>0</v>
      </c>
      <c r="H77" s="132" cm="1">
        <f t="array" ref="H77">_xlfn.IFS(B77=$K$3,350,B77=$K$4,300,B77=$K$5,150,B77=$K$6,300,B77=$K$7,150,B77=$K$8,75,B77=$K$9,50,B77=$K$10,50,B77=$K$11,50,B77=$K$12,30,B77=$K$13,25,B77=$K$14,15, B77="",0)</f>
        <v>0</v>
      </c>
      <c r="I77" s="132">
        <f t="shared" si="3"/>
        <v>0</v>
      </c>
    </row>
    <row r="78" spans="1:9" ht="37.5" customHeight="1">
      <c r="A78" s="102">
        <v>75</v>
      </c>
      <c r="B78" s="80"/>
      <c r="C78" s="103"/>
      <c r="D78" s="103"/>
      <c r="E78" s="103"/>
      <c r="F78" s="104">
        <f t="shared" si="2"/>
        <v>0</v>
      </c>
      <c r="H78" s="132" cm="1">
        <f t="array" ref="H78">_xlfn.IFS(B78=$K$3,350,B78=$K$4,300,B78=$K$5,150,B78=$K$6,300,B78=$K$7,150,B78=$K$8,75,B78=$K$9,50,B78=$K$10,50,B78=$K$11,50,B78=$K$12,30,B78=$K$13,25,B78=$K$14,15, B78="",0)</f>
        <v>0</v>
      </c>
      <c r="I78" s="132">
        <f t="shared" si="3"/>
        <v>0</v>
      </c>
    </row>
    <row r="79" spans="1:9" ht="37.5" customHeight="1">
      <c r="A79" s="78">
        <v>76</v>
      </c>
      <c r="B79" s="80"/>
      <c r="C79" s="103"/>
      <c r="D79" s="103"/>
      <c r="E79" s="103"/>
      <c r="F79" s="104">
        <f t="shared" si="2"/>
        <v>0</v>
      </c>
      <c r="H79" s="132" cm="1">
        <f t="array" ref="H79">_xlfn.IFS(B79=$K$3,350,B79=$K$4,300,B79=$K$5,150,B79=$K$6,300,B79=$K$7,150,B79=$K$8,75,B79=$K$9,50,B79=$K$10,50,B79=$K$11,50,B79=$K$12,30,B79=$K$13,25,B79=$K$14,15, B79="",0)</f>
        <v>0</v>
      </c>
      <c r="I79" s="132">
        <f t="shared" si="3"/>
        <v>0</v>
      </c>
    </row>
    <row r="80" spans="1:9" ht="37.5" customHeight="1">
      <c r="A80" s="102">
        <v>77</v>
      </c>
      <c r="B80" s="80"/>
      <c r="C80" s="103"/>
      <c r="D80" s="103"/>
      <c r="E80" s="103"/>
      <c r="F80" s="104">
        <f t="shared" si="2"/>
        <v>0</v>
      </c>
      <c r="H80" s="132" cm="1">
        <f t="array" ref="H80">_xlfn.IFS(B80=$K$3,350,B80=$K$4,300,B80=$K$5,150,B80=$K$6,300,B80=$K$7,150,B80=$K$8,75,B80=$K$9,50,B80=$K$10,50,B80=$K$11,50,B80=$K$12,30,B80=$K$13,25,B80=$K$14,15, B80="",0)</f>
        <v>0</v>
      </c>
      <c r="I80" s="132">
        <f t="shared" si="3"/>
        <v>0</v>
      </c>
    </row>
    <row r="81" spans="1:9" ht="37.5" customHeight="1">
      <c r="A81" s="102">
        <v>78</v>
      </c>
      <c r="B81" s="80"/>
      <c r="C81" s="103"/>
      <c r="D81" s="103"/>
      <c r="E81" s="103"/>
      <c r="F81" s="104">
        <f t="shared" si="2"/>
        <v>0</v>
      </c>
      <c r="H81" s="132" cm="1">
        <f t="array" ref="H81">_xlfn.IFS(B81=$K$3,350,B81=$K$4,300,B81=$K$5,150,B81=$K$6,300,B81=$K$7,150,B81=$K$8,75,B81=$K$9,50,B81=$K$10,50,B81=$K$11,50,B81=$K$12,30,B81=$K$13,25,B81=$K$14,15, B81="",0)</f>
        <v>0</v>
      </c>
      <c r="I81" s="132">
        <f t="shared" si="3"/>
        <v>0</v>
      </c>
    </row>
    <row r="82" spans="1:9" ht="37.5" customHeight="1">
      <c r="A82" s="78">
        <v>79</v>
      </c>
      <c r="B82" s="80"/>
      <c r="C82" s="103"/>
      <c r="D82" s="103"/>
      <c r="E82" s="103"/>
      <c r="F82" s="104">
        <f t="shared" si="2"/>
        <v>0</v>
      </c>
      <c r="H82" s="132" cm="1">
        <f t="array" ref="H82">_xlfn.IFS(B82=$K$3,350,B82=$K$4,300,B82=$K$5,150,B82=$K$6,300,B82=$K$7,150,B82=$K$8,75,B82=$K$9,50,B82=$K$10,50,B82=$K$11,50,B82=$K$12,30,B82=$K$13,25,B82=$K$14,15, B82="",0)</f>
        <v>0</v>
      </c>
      <c r="I82" s="132">
        <f t="shared" si="3"/>
        <v>0</v>
      </c>
    </row>
    <row r="83" spans="1:9" ht="37.5" customHeight="1">
      <c r="A83" s="102">
        <v>80</v>
      </c>
      <c r="B83" s="80"/>
      <c r="C83" s="103"/>
      <c r="D83" s="103"/>
      <c r="E83" s="103"/>
      <c r="F83" s="104">
        <f t="shared" si="2"/>
        <v>0</v>
      </c>
      <c r="H83" s="132" cm="1">
        <f t="array" ref="H83">_xlfn.IFS(B83=$K$3,350,B83=$K$4,300,B83=$K$5,150,B83=$K$6,300,B83=$K$7,150,B83=$K$8,75,B83=$K$9,50,B83=$K$10,50,B83=$K$11,50,B83=$K$12,30,B83=$K$13,25,B83=$K$14,15, B83="",0)</f>
        <v>0</v>
      </c>
      <c r="I83" s="132">
        <f t="shared" si="3"/>
        <v>0</v>
      </c>
    </row>
    <row r="84" spans="1:9" ht="37.5" customHeight="1">
      <c r="A84" s="102">
        <v>81</v>
      </c>
      <c r="B84" s="80"/>
      <c r="C84" s="103"/>
      <c r="D84" s="103"/>
      <c r="E84" s="103"/>
      <c r="F84" s="104">
        <f t="shared" si="2"/>
        <v>0</v>
      </c>
      <c r="H84" s="132" cm="1">
        <f t="array" ref="H84">_xlfn.IFS(B84=$K$3,350,B84=$K$4,300,B84=$K$5,150,B84=$K$6,300,B84=$K$7,150,B84=$K$8,75,B84=$K$9,50,B84=$K$10,50,B84=$K$11,50,B84=$K$12,30,B84=$K$13,25,B84=$K$14,15, B84="",0)</f>
        <v>0</v>
      </c>
      <c r="I84" s="132">
        <f t="shared" si="3"/>
        <v>0</v>
      </c>
    </row>
    <row r="85" spans="1:9" ht="37.5" customHeight="1">
      <c r="A85" s="78">
        <v>82</v>
      </c>
      <c r="B85" s="80"/>
      <c r="C85" s="103"/>
      <c r="D85" s="103"/>
      <c r="E85" s="103"/>
      <c r="F85" s="104">
        <f t="shared" si="2"/>
        <v>0</v>
      </c>
      <c r="H85" s="132" cm="1">
        <f t="array" ref="H85">_xlfn.IFS(B85=$K$3,350,B85=$K$4,300,B85=$K$5,150,B85=$K$6,300,B85=$K$7,150,B85=$K$8,75,B85=$K$9,50,B85=$K$10,50,B85=$K$11,50,B85=$K$12,30,B85=$K$13,25,B85=$K$14,15, B85="",0)</f>
        <v>0</v>
      </c>
      <c r="I85" s="132">
        <f t="shared" si="3"/>
        <v>0</v>
      </c>
    </row>
    <row r="86" spans="1:9" ht="37.5" customHeight="1">
      <c r="A86" s="102">
        <v>83</v>
      </c>
      <c r="B86" s="80"/>
      <c r="C86" s="103"/>
      <c r="D86" s="103"/>
      <c r="E86" s="103"/>
      <c r="F86" s="104">
        <f t="shared" si="2"/>
        <v>0</v>
      </c>
      <c r="H86" s="132" cm="1">
        <f t="array" ref="H86">_xlfn.IFS(B86=$K$3,350,B86=$K$4,300,B86=$K$5,150,B86=$K$6,300,B86=$K$7,150,B86=$K$8,75,B86=$K$9,50,B86=$K$10,50,B86=$K$11,50,B86=$K$12,30,B86=$K$13,25,B86=$K$14,15, B86="",0)</f>
        <v>0</v>
      </c>
      <c r="I86" s="132">
        <f t="shared" si="3"/>
        <v>0</v>
      </c>
    </row>
    <row r="87" spans="1:9" ht="37.5" customHeight="1">
      <c r="A87" s="102">
        <v>84</v>
      </c>
      <c r="B87" s="80"/>
      <c r="C87" s="103"/>
      <c r="D87" s="103"/>
      <c r="E87" s="103"/>
      <c r="F87" s="104">
        <f t="shared" si="2"/>
        <v>0</v>
      </c>
      <c r="H87" s="132" cm="1">
        <f t="array" ref="H87">_xlfn.IFS(B87=$K$3,350,B87=$K$4,300,B87=$K$5,150,B87=$K$6,300,B87=$K$7,150,B87=$K$8,75,B87=$K$9,50,B87=$K$10,50,B87=$K$11,50,B87=$K$12,30,B87=$K$13,25,B87=$K$14,15, B87="",0)</f>
        <v>0</v>
      </c>
      <c r="I87" s="132">
        <f t="shared" si="3"/>
        <v>0</v>
      </c>
    </row>
    <row r="88" spans="1:9" ht="37.5" customHeight="1">
      <c r="A88" s="78">
        <v>85</v>
      </c>
      <c r="B88" s="80"/>
      <c r="C88" s="103"/>
      <c r="D88" s="103"/>
      <c r="E88" s="103"/>
      <c r="F88" s="104">
        <f t="shared" si="2"/>
        <v>0</v>
      </c>
      <c r="H88" s="132" cm="1">
        <f t="array" ref="H88">_xlfn.IFS(B88=$K$3,350,B88=$K$4,300,B88=$K$5,150,B88=$K$6,300,B88=$K$7,150,B88=$K$8,75,B88=$K$9,50,B88=$K$10,50,B88=$K$11,50,B88=$K$12,30,B88=$K$13,25,B88=$K$14,15, B88="",0)</f>
        <v>0</v>
      </c>
      <c r="I88" s="132">
        <f t="shared" si="3"/>
        <v>0</v>
      </c>
    </row>
    <row r="89" spans="1:9" ht="37.5" customHeight="1">
      <c r="A89" s="102">
        <v>86</v>
      </c>
      <c r="B89" s="80"/>
      <c r="C89" s="103"/>
      <c r="D89" s="103"/>
      <c r="E89" s="103"/>
      <c r="F89" s="104">
        <f t="shared" si="2"/>
        <v>0</v>
      </c>
      <c r="H89" s="132" cm="1">
        <f t="array" ref="H89">_xlfn.IFS(B89=$K$3,350,B89=$K$4,300,B89=$K$5,150,B89=$K$6,300,B89=$K$7,150,B89=$K$8,75,B89=$K$9,50,B89=$K$10,50,B89=$K$11,50,B89=$K$12,30,B89=$K$13,25,B89=$K$14,15, B89="",0)</f>
        <v>0</v>
      </c>
      <c r="I89" s="132">
        <f t="shared" si="3"/>
        <v>0</v>
      </c>
    </row>
    <row r="90" spans="1:9" ht="37.5" customHeight="1">
      <c r="A90" s="102">
        <v>87</v>
      </c>
      <c r="B90" s="80"/>
      <c r="C90" s="103"/>
      <c r="D90" s="103"/>
      <c r="E90" s="103"/>
      <c r="F90" s="104">
        <f t="shared" si="2"/>
        <v>0</v>
      </c>
      <c r="H90" s="132" cm="1">
        <f t="array" ref="H90">_xlfn.IFS(B90=$K$3,350,B90=$K$4,300,B90=$K$5,150,B90=$K$6,300,B90=$K$7,150,B90=$K$8,75,B90=$K$9,50,B90=$K$10,50,B90=$K$11,50,B90=$K$12,30,B90=$K$13,25,B90=$K$14,15, B90="",0)</f>
        <v>0</v>
      </c>
      <c r="I90" s="132">
        <f t="shared" si="3"/>
        <v>0</v>
      </c>
    </row>
    <row r="91" spans="1:9" ht="37.5" customHeight="1">
      <c r="A91" s="78">
        <v>88</v>
      </c>
      <c r="B91" s="80"/>
      <c r="C91" s="103"/>
      <c r="D91" s="103"/>
      <c r="E91" s="103"/>
      <c r="F91" s="104">
        <f t="shared" si="2"/>
        <v>0</v>
      </c>
      <c r="H91" s="132" cm="1">
        <f t="array" ref="H91">_xlfn.IFS(B91=$K$3,350,B91=$K$4,300,B91=$K$5,150,B91=$K$6,300,B91=$K$7,150,B91=$K$8,75,B91=$K$9,50,B91=$K$10,50,B91=$K$11,50,B91=$K$12,30,B91=$K$13,25,B91=$K$14,15, B91="",0)</f>
        <v>0</v>
      </c>
      <c r="I91" s="132">
        <f t="shared" si="3"/>
        <v>0</v>
      </c>
    </row>
    <row r="92" spans="1:9" ht="37.5" customHeight="1">
      <c r="A92" s="102">
        <v>89</v>
      </c>
      <c r="B92" s="80"/>
      <c r="C92" s="103"/>
      <c r="D92" s="103"/>
      <c r="E92" s="103"/>
      <c r="F92" s="104">
        <f t="shared" si="2"/>
        <v>0</v>
      </c>
      <c r="H92" s="132" cm="1">
        <f t="array" ref="H92">_xlfn.IFS(B92=$K$3,350,B92=$K$4,300,B92=$K$5,150,B92=$K$6,300,B92=$K$7,150,B92=$K$8,75,B92=$K$9,50,B92=$K$10,50,B92=$K$11,50,B92=$K$12,30,B92=$K$13,25,B92=$K$14,15, B92="",0)</f>
        <v>0</v>
      </c>
      <c r="I92" s="132">
        <f t="shared" si="3"/>
        <v>0</v>
      </c>
    </row>
    <row r="93" spans="1:9" ht="37.5" customHeight="1">
      <c r="A93" s="102">
        <v>90</v>
      </c>
      <c r="B93" s="80"/>
      <c r="C93" s="103"/>
      <c r="D93" s="103"/>
      <c r="E93" s="103"/>
      <c r="F93" s="104">
        <f t="shared" si="2"/>
        <v>0</v>
      </c>
      <c r="H93" s="132" cm="1">
        <f t="array" ref="H93">_xlfn.IFS(B93=$K$3,350,B93=$K$4,300,B93=$K$5,150,B93=$K$6,300,B93=$K$7,150,B93=$K$8,75,B93=$K$9,50,B93=$K$10,50,B93=$K$11,50,B93=$K$12,30,B93=$K$13,25,B93=$K$14,15, B93="",0)</f>
        <v>0</v>
      </c>
      <c r="I93" s="132">
        <f t="shared" si="3"/>
        <v>0</v>
      </c>
    </row>
    <row r="94" spans="1:9" ht="37.5" customHeight="1">
      <c r="A94" s="78">
        <v>91</v>
      </c>
      <c r="B94" s="80"/>
      <c r="C94" s="103"/>
      <c r="D94" s="103"/>
      <c r="E94" s="103"/>
      <c r="F94" s="104">
        <f t="shared" si="2"/>
        <v>0</v>
      </c>
      <c r="H94" s="132" cm="1">
        <f t="array" ref="H94">_xlfn.IFS(B94=$K$3,350,B94=$K$4,300,B94=$K$5,150,B94=$K$6,300,B94=$K$7,150,B94=$K$8,75,B94=$K$9,50,B94=$K$10,50,B94=$K$11,50,B94=$K$12,30,B94=$K$13,25,B94=$K$14,15, B94="",0)</f>
        <v>0</v>
      </c>
      <c r="I94" s="132">
        <f t="shared" si="3"/>
        <v>0</v>
      </c>
    </row>
    <row r="95" spans="1:9" ht="37.5" customHeight="1">
      <c r="A95" s="102">
        <v>92</v>
      </c>
      <c r="B95" s="80"/>
      <c r="C95" s="103"/>
      <c r="D95" s="103"/>
      <c r="E95" s="103"/>
      <c r="F95" s="104">
        <f t="shared" si="2"/>
        <v>0</v>
      </c>
      <c r="H95" s="132" cm="1">
        <f t="array" ref="H95">_xlfn.IFS(B95=$K$3,350,B95=$K$4,300,B95=$K$5,150,B95=$K$6,300,B95=$K$7,150,B95=$K$8,75,B95=$K$9,50,B95=$K$10,50,B95=$K$11,50,B95=$K$12,30,B95=$K$13,25,B95=$K$14,15, B95="",0)</f>
        <v>0</v>
      </c>
      <c r="I95" s="132">
        <f t="shared" si="3"/>
        <v>0</v>
      </c>
    </row>
    <row r="96" spans="1:9" ht="37.5" customHeight="1">
      <c r="A96" s="102">
        <v>93</v>
      </c>
      <c r="B96" s="80"/>
      <c r="C96" s="103"/>
      <c r="D96" s="103"/>
      <c r="E96" s="103"/>
      <c r="F96" s="104">
        <f t="shared" si="2"/>
        <v>0</v>
      </c>
      <c r="H96" s="132" cm="1">
        <f t="array" ref="H96">_xlfn.IFS(B96=$K$3,350,B96=$K$4,300,B96=$K$5,150,B96=$K$6,300,B96=$K$7,150,B96=$K$8,75,B96=$K$9,50,B96=$K$10,50,B96=$K$11,50,B96=$K$12,30,B96=$K$13,25,B96=$K$14,15, B96="",0)</f>
        <v>0</v>
      </c>
      <c r="I96" s="132">
        <f t="shared" si="3"/>
        <v>0</v>
      </c>
    </row>
    <row r="97" spans="1:9" ht="37.5" customHeight="1">
      <c r="A97" s="78">
        <v>94</v>
      </c>
      <c r="B97" s="80"/>
      <c r="C97" s="103"/>
      <c r="D97" s="103"/>
      <c r="E97" s="103"/>
      <c r="F97" s="104">
        <f t="shared" si="2"/>
        <v>0</v>
      </c>
      <c r="H97" s="132" cm="1">
        <f t="array" ref="H97">_xlfn.IFS(B97=$K$3,350,B97=$K$4,300,B97=$K$5,150,B97=$K$6,300,B97=$K$7,150,B97=$K$8,75,B97=$K$9,50,B97=$K$10,50,B97=$K$11,50,B97=$K$12,30,B97=$K$13,25,B97=$K$14,15, B97="",0)</f>
        <v>0</v>
      </c>
      <c r="I97" s="132">
        <f t="shared" si="3"/>
        <v>0</v>
      </c>
    </row>
    <row r="98" spans="1:9" ht="37.5" customHeight="1">
      <c r="A98" s="102">
        <v>95</v>
      </c>
      <c r="B98" s="80"/>
      <c r="C98" s="103"/>
      <c r="D98" s="103"/>
      <c r="E98" s="103"/>
      <c r="F98" s="104">
        <f t="shared" si="2"/>
        <v>0</v>
      </c>
      <c r="H98" s="132" cm="1">
        <f t="array" ref="H98">_xlfn.IFS(B98=$K$3,350,B98=$K$4,300,B98=$K$5,150,B98=$K$6,300,B98=$K$7,150,B98=$K$8,75,B98=$K$9,50,B98=$K$10,50,B98=$K$11,50,B98=$K$12,30,B98=$K$13,25,B98=$K$14,15, B98="",0)</f>
        <v>0</v>
      </c>
      <c r="I98" s="132">
        <f t="shared" si="3"/>
        <v>0</v>
      </c>
    </row>
    <row r="99" spans="1:9" ht="37.5" customHeight="1">
      <c r="A99" s="102">
        <v>96</v>
      </c>
      <c r="B99" s="80"/>
      <c r="C99" s="103"/>
      <c r="D99" s="103"/>
      <c r="E99" s="103"/>
      <c r="F99" s="104">
        <f t="shared" si="2"/>
        <v>0</v>
      </c>
      <c r="H99" s="132" cm="1">
        <f t="array" ref="H99">_xlfn.IFS(B99=$K$3,350,B99=$K$4,300,B99=$K$5,150,B99=$K$6,300,B99=$K$7,150,B99=$K$8,75,B99=$K$9,50,B99=$K$10,50,B99=$K$11,50,B99=$K$12,30,B99=$K$13,25,B99=$K$14,15, B99="",0)</f>
        <v>0</v>
      </c>
      <c r="I99" s="132">
        <f t="shared" si="3"/>
        <v>0</v>
      </c>
    </row>
    <row r="100" spans="1:9" ht="37.5" customHeight="1">
      <c r="A100" s="78">
        <v>97</v>
      </c>
      <c r="B100" s="80"/>
      <c r="C100" s="103"/>
      <c r="D100" s="103"/>
      <c r="E100" s="103"/>
      <c r="F100" s="104">
        <f t="shared" si="2"/>
        <v>0</v>
      </c>
      <c r="H100" s="132" cm="1">
        <f t="array" ref="H100">_xlfn.IFS(B100=$K$3,350,B100=$K$4,300,B100=$K$5,150,B100=$K$6,300,B100=$K$7,150,B100=$K$8,75,B100=$K$9,50,B100=$K$10,50,B100=$K$11,50,B100=$K$12,30,B100=$K$13,25,B100=$K$14,15, B100="",0)</f>
        <v>0</v>
      </c>
      <c r="I100" s="132">
        <f t="shared" si="3"/>
        <v>0</v>
      </c>
    </row>
    <row r="101" spans="1:9" ht="37.5" customHeight="1">
      <c r="A101" s="102">
        <v>98</v>
      </c>
      <c r="B101" s="80"/>
      <c r="C101" s="103"/>
      <c r="D101" s="103"/>
      <c r="E101" s="103"/>
      <c r="F101" s="104">
        <f t="shared" si="2"/>
        <v>0</v>
      </c>
      <c r="H101" s="132" cm="1">
        <f t="array" ref="H101">_xlfn.IFS(B101=$K$3,350,B101=$K$4,300,B101=$K$5,150,B101=$K$6,300,B101=$K$7,150,B101=$K$8,75,B101=$K$9,50,B101=$K$10,50,B101=$K$11,50,B101=$K$12,30,B101=$K$13,25,B101=$K$14,15, B101="",0)</f>
        <v>0</v>
      </c>
      <c r="I101" s="132">
        <f t="shared" si="3"/>
        <v>0</v>
      </c>
    </row>
  </sheetData>
  <sheetProtection algorithmName="SHA-512" hashValue="PUMU2alfUm/mMYUB8GhIfUH6SlP/47TriFscYks50afSZfis2rJ/z9z0aRMIVyQ5HOEFoFyNb7sMbxk2VxsmxQ==" saltValue="zS9MBVhKIMR0KXGds1RxOQ==" spinCount="100000" sheet="1" objects="1" scenarios="1"/>
  <mergeCells count="2">
    <mergeCell ref="A1:E1"/>
    <mergeCell ref="A2:E2"/>
  </mergeCells>
  <dataValidations count="2">
    <dataValidation type="list" allowBlank="1" showInputMessage="1" showErrorMessage="1" sqref="C4:D101" xr:uid="{0ACEEA8E-89DB-4EF4-8355-FAED45D5969F}">
      <formula1>$K$15:$K$16</formula1>
    </dataValidation>
    <dataValidation type="list" allowBlank="1" showInputMessage="1" showErrorMessage="1" sqref="B4:B101" xr:uid="{D9684C0E-DFC8-46B6-B761-62E71FCFED28}">
      <formula1>$K$3:$K$14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59E8-FF9E-4B4B-B765-B0DBCEEAC8D0}">
  <dimension ref="A1:O101"/>
  <sheetViews>
    <sheetView workbookViewId="0">
      <selection activeCell="F7" sqref="F7"/>
    </sheetView>
  </sheetViews>
  <sheetFormatPr defaultColWidth="12.875" defaultRowHeight="15"/>
  <cols>
    <col min="1" max="1" width="10.25" style="105" customWidth="1"/>
    <col min="2" max="2" width="26.25" style="65" customWidth="1"/>
    <col min="3" max="3" width="18.875" style="65" customWidth="1"/>
    <col min="4" max="4" width="24.125" style="65" bestFit="1" customWidth="1"/>
    <col min="5" max="5" width="15.125" style="65" customWidth="1"/>
    <col min="6" max="6" width="110.375" style="65" customWidth="1"/>
    <col min="7" max="7" width="18.375" style="63" customWidth="1"/>
    <col min="8" max="8" width="12.875" style="135"/>
    <col min="9" max="11" width="12.875" style="95"/>
    <col min="12" max="12" width="27.75" style="85" customWidth="1"/>
    <col min="13" max="13" width="22.375" style="83" customWidth="1"/>
    <col min="14" max="15" width="12.875" style="135"/>
  </cols>
  <sheetData>
    <row r="1" spans="1:15" ht="45" customHeight="1" thickBot="1">
      <c r="A1" s="189" t="s">
        <v>130</v>
      </c>
      <c r="B1" s="190"/>
      <c r="C1" s="190"/>
      <c r="D1" s="190"/>
      <c r="E1" s="190"/>
      <c r="F1" s="192"/>
      <c r="G1" s="110" t="s">
        <v>74</v>
      </c>
    </row>
    <row r="2" spans="1:15" ht="70.349999999999994" customHeight="1">
      <c r="A2" s="183" t="s">
        <v>210</v>
      </c>
      <c r="B2" s="193"/>
      <c r="C2" s="193"/>
      <c r="D2" s="193"/>
      <c r="E2" s="193"/>
      <c r="F2" s="193"/>
      <c r="G2" s="111">
        <f>SUM(G4:G101)</f>
        <v>0</v>
      </c>
    </row>
    <row r="3" spans="1:15" s="77" customFormat="1" ht="43.35" customHeight="1">
      <c r="A3" s="74" t="s">
        <v>51</v>
      </c>
      <c r="B3" s="75" t="s">
        <v>52</v>
      </c>
      <c r="C3" s="75" t="s">
        <v>131</v>
      </c>
      <c r="D3" s="75" t="s">
        <v>132</v>
      </c>
      <c r="E3" s="75" t="s">
        <v>57</v>
      </c>
      <c r="F3" s="75" t="s">
        <v>133</v>
      </c>
      <c r="G3" s="71" t="s">
        <v>25</v>
      </c>
      <c r="H3" s="76"/>
      <c r="I3" s="76"/>
      <c r="J3" s="76"/>
      <c r="K3" s="76"/>
      <c r="L3" s="30" t="s">
        <v>22</v>
      </c>
      <c r="M3" s="30" t="s">
        <v>78</v>
      </c>
      <c r="N3" s="76"/>
      <c r="O3" s="76"/>
    </row>
    <row r="4" spans="1:15" ht="37.5" customHeight="1">
      <c r="A4" s="102">
        <v>1</v>
      </c>
      <c r="B4" s="103"/>
      <c r="C4" s="103"/>
      <c r="D4" s="103"/>
      <c r="E4" s="112"/>
      <c r="F4" s="103"/>
      <c r="G4" s="104">
        <f>I4</f>
        <v>0</v>
      </c>
      <c r="I4" s="95" cm="1">
        <f t="array" ref="I4">_xlfn.IFS(D4="Tek Disiplinli",J4,D4="Çok Disiplinli",J4*2,D4="Üniversite Sanayi İşbirlikli",J4*2,D4="",0)</f>
        <v>0</v>
      </c>
      <c r="J4" s="95" cm="1">
        <f t="array" ref="J4">_xlfn.IFS(C4="Danışman",K4,C4="Eş Danışman",K4/2,C4="",0)</f>
        <v>0</v>
      </c>
      <c r="K4" s="95" cm="1">
        <f t="array" ref="K4">_xlfn.IFS(B4="Doktora Tezi",75, B4="Uzmanlık Tezi",50,B4="Yüksek Lisans Tezi",30, B4="",0)</f>
        <v>0</v>
      </c>
      <c r="L4" s="30" t="s">
        <v>23</v>
      </c>
      <c r="M4" s="30" t="s">
        <v>79</v>
      </c>
    </row>
    <row r="5" spans="1:15" ht="37.5" customHeight="1">
      <c r="A5" s="78">
        <v>2</v>
      </c>
      <c r="B5" s="103"/>
      <c r="C5" s="103"/>
      <c r="D5" s="103"/>
      <c r="E5" s="112"/>
      <c r="F5" s="103"/>
      <c r="G5" s="104">
        <f t="shared" ref="G5:G68" si="0">I5</f>
        <v>0</v>
      </c>
      <c r="I5" s="95" cm="1">
        <f t="array" ref="I5">_xlfn.IFS(D5="Tek Disiplinli",J5,D5="Çok Disiplinli",J5*2,D5="Üniversite Sanayi İşbirlikli",J5*2,D5="",0)</f>
        <v>0</v>
      </c>
      <c r="J5" s="95" cm="1">
        <f t="array" ref="J5">_xlfn.IFS(C5="Danışman",K5,C5="Eş Danışman",K5/2,C5="",0)</f>
        <v>0</v>
      </c>
      <c r="K5" s="95" cm="1">
        <f t="array" ref="K5">_xlfn.IFS(B5="Doktora Tezi",75, B5="Uzmanlık Tezi",50,B5="Yüksek Lisans Tezi",30, B5="",0)</f>
        <v>0</v>
      </c>
      <c r="L5" s="30" t="s">
        <v>80</v>
      </c>
      <c r="M5" s="30" t="s">
        <v>81</v>
      </c>
    </row>
    <row r="6" spans="1:15" ht="37.5" customHeight="1">
      <c r="A6" s="102">
        <v>3</v>
      </c>
      <c r="B6" s="103"/>
      <c r="C6" s="103"/>
      <c r="D6" s="103"/>
      <c r="E6" s="112"/>
      <c r="F6" s="103"/>
      <c r="G6" s="104">
        <f t="shared" si="0"/>
        <v>0</v>
      </c>
      <c r="I6" s="95" cm="1">
        <f t="array" ref="I6">_xlfn.IFS(D6="Tek Disiplinli",J6,D6="Çok Disiplinli",J6*2,D6="Üniversite Sanayi İşbirlikli",J6*2,D6="",0)</f>
        <v>0</v>
      </c>
      <c r="J6" s="95" cm="1">
        <f t="array" ref="J6">_xlfn.IFS(C6="Danışman",K6,C6="Eş Danışman",K6/2,C6="",0)</f>
        <v>0</v>
      </c>
      <c r="K6" s="95" cm="1">
        <f t="array" ref="K6">_xlfn.IFS(B6="Doktora Tezi",75, B6="Uzmanlık Tezi",50,B6="Yüksek Lisans Tezi",30, B6="",0)</f>
        <v>0</v>
      </c>
      <c r="L6" s="30"/>
      <c r="M6" s="89"/>
    </row>
    <row r="7" spans="1:15" ht="37.5" customHeight="1">
      <c r="A7" s="78">
        <v>4</v>
      </c>
      <c r="B7" s="103"/>
      <c r="C7" s="103"/>
      <c r="D7" s="103"/>
      <c r="E7" s="112"/>
      <c r="F7" s="103"/>
      <c r="G7" s="104">
        <f t="shared" si="0"/>
        <v>0</v>
      </c>
      <c r="I7" s="95" cm="1">
        <f t="array" ref="I7">_xlfn.IFS(D7="Tek Disiplinli",J7,D7="Çok Disiplinli",J7*2,D7="Üniversite Sanayi İşbirlikli",J7*2,D7="",0)</f>
        <v>0</v>
      </c>
      <c r="J7" s="95" cm="1">
        <f t="array" ref="J7">_xlfn.IFS(C7="Danışman",K7,C7="Eş Danışman",K7/2,C7="",0)</f>
        <v>0</v>
      </c>
      <c r="K7" s="95" cm="1">
        <f t="array" ref="K7">_xlfn.IFS(B7="Doktora Tezi",75, B7="Uzmanlık Tezi",50,B7="Yüksek Lisans Tezi",30, B7="",0)</f>
        <v>0</v>
      </c>
      <c r="L7" s="30" t="s">
        <v>82</v>
      </c>
      <c r="M7" s="89" t="s">
        <v>83</v>
      </c>
    </row>
    <row r="8" spans="1:15" ht="37.5" customHeight="1">
      <c r="A8" s="102">
        <v>5</v>
      </c>
      <c r="B8" s="103"/>
      <c r="C8" s="103"/>
      <c r="D8" s="103"/>
      <c r="E8" s="112"/>
      <c r="F8" s="103"/>
      <c r="G8" s="104">
        <f t="shared" si="0"/>
        <v>0</v>
      </c>
      <c r="I8" s="95" cm="1">
        <f t="array" ref="I8">_xlfn.IFS(D8="Tek Disiplinli",J8,D8="Çok Disiplinli",J8*2,D8="Üniversite Sanayi İşbirlikli",J8*2,D8="",0)</f>
        <v>0</v>
      </c>
      <c r="J8" s="95" cm="1">
        <f t="array" ref="J8">_xlfn.IFS(C8="Danışman",K8,C8="Eş Danışman",K8/2,C8="",0)</f>
        <v>0</v>
      </c>
      <c r="K8" s="95" cm="1">
        <f t="array" ref="K8">_xlfn.IFS(B8="Doktora Tezi",75, B8="Uzmanlık Tezi",50,B8="Yüksek Lisans Tezi",30, B8="",0)</f>
        <v>0</v>
      </c>
      <c r="L8" s="50" t="s">
        <v>84</v>
      </c>
      <c r="M8" s="89" t="s">
        <v>85</v>
      </c>
    </row>
    <row r="9" spans="1:15" ht="37.5" customHeight="1">
      <c r="A9" s="78">
        <v>6</v>
      </c>
      <c r="B9" s="103"/>
      <c r="C9" s="103"/>
      <c r="D9" s="103"/>
      <c r="E9" s="112"/>
      <c r="F9" s="103"/>
      <c r="G9" s="104">
        <f t="shared" si="0"/>
        <v>0</v>
      </c>
      <c r="I9" s="95" cm="1">
        <f t="array" ref="I9">_xlfn.IFS(D9="Tek Disiplinli",J9,D9="Çok Disiplinli",J9*2,D9="Üniversite Sanayi İşbirlikli",J9*2,D9="",0)</f>
        <v>0</v>
      </c>
      <c r="J9" s="95" cm="1">
        <f t="array" ref="J9">_xlfn.IFS(C9="Danışman",K9,C9="Eş Danışman",K9/2,C9="",0)</f>
        <v>0</v>
      </c>
      <c r="K9" s="95" cm="1">
        <f t="array" ref="K9">_xlfn.IFS(B9="Doktora Tezi",75, B9="Uzmanlık Tezi",50,B9="Yüksek Lisans Tezi",30, B9="",0)</f>
        <v>0</v>
      </c>
      <c r="L9" s="30"/>
      <c r="M9" s="89"/>
    </row>
    <row r="10" spans="1:15" ht="37.5" customHeight="1">
      <c r="A10" s="102">
        <v>7</v>
      </c>
      <c r="B10" s="103"/>
      <c r="C10" s="103"/>
      <c r="D10" s="103"/>
      <c r="E10" s="112"/>
      <c r="F10" s="103"/>
      <c r="G10" s="104">
        <f t="shared" si="0"/>
        <v>0</v>
      </c>
      <c r="I10" s="95" cm="1">
        <f t="array" ref="I10">_xlfn.IFS(D10="Tek Disiplinli",J10,D10="Çok Disiplinli",J10*2,D10="Üniversite Sanayi İşbirlikli",J10*2,D10="",0)</f>
        <v>0</v>
      </c>
      <c r="J10" s="95" cm="1">
        <f t="array" ref="J10">_xlfn.IFS(C10="Danışman",K10,C10="Eş Danışman",K10/2,C10="",0)</f>
        <v>0</v>
      </c>
      <c r="K10" s="95" cm="1">
        <f t="array" ref="K10">_xlfn.IFS(B10="Doktora Tezi",75, B10="Uzmanlık Tezi",50,B10="Yüksek Lisans Tezi",30, B10="",0)</f>
        <v>0</v>
      </c>
      <c r="L10" s="30" t="s">
        <v>60</v>
      </c>
      <c r="M10" s="89" t="s">
        <v>140</v>
      </c>
    </row>
    <row r="11" spans="1:15" ht="37.5" customHeight="1">
      <c r="A11" s="78">
        <v>8</v>
      </c>
      <c r="B11" s="103"/>
      <c r="C11" s="103"/>
      <c r="D11" s="103"/>
      <c r="E11" s="112"/>
      <c r="F11" s="103"/>
      <c r="G11" s="104">
        <f t="shared" si="0"/>
        <v>0</v>
      </c>
      <c r="I11" s="95" cm="1">
        <f t="array" ref="I11">_xlfn.IFS(D11="Tek Disiplinli",J11,D11="Çok Disiplinli",J11*2,D11="Üniversite Sanayi İşbirlikli",J11*2,D11="",0)</f>
        <v>0</v>
      </c>
      <c r="J11" s="95" cm="1">
        <f t="array" ref="J11">_xlfn.IFS(C11="Danışman",K11,C11="Eş Danışman",K11/2,C11="",0)</f>
        <v>0</v>
      </c>
      <c r="K11" s="95" cm="1">
        <f t="array" ref="K11">_xlfn.IFS(B11="Doktora Tezi",75, B11="Uzmanlık Tezi",50,B11="Yüksek Lisans Tezi",30, B11="",0)</f>
        <v>0</v>
      </c>
      <c r="L11" s="30" t="s">
        <v>64</v>
      </c>
      <c r="M11" s="89" t="s">
        <v>141</v>
      </c>
    </row>
    <row r="12" spans="1:15" ht="37.5" customHeight="1">
      <c r="A12" s="102">
        <v>9</v>
      </c>
      <c r="B12" s="103"/>
      <c r="C12" s="103"/>
      <c r="D12" s="103"/>
      <c r="E12" s="112"/>
      <c r="F12" s="103"/>
      <c r="G12" s="104">
        <f t="shared" si="0"/>
        <v>0</v>
      </c>
      <c r="I12" s="95" cm="1">
        <f t="array" ref="I12">_xlfn.IFS(D12="Tek Disiplinli",J12,D12="Çok Disiplinli",J12*2,D12="Üniversite Sanayi İşbirlikli",J12*2,D12="",0)</f>
        <v>0</v>
      </c>
      <c r="J12" s="95" cm="1">
        <f t="array" ref="J12">_xlfn.IFS(C12="Danışman",K12,C12="Eş Danışman",K12/2,C12="",0)</f>
        <v>0</v>
      </c>
      <c r="K12" s="95" cm="1">
        <f t="array" ref="K12">_xlfn.IFS(B12="Doktora Tezi",75, B12="Uzmanlık Tezi",50,B12="Yüksek Lisans Tezi",30, B12="",0)</f>
        <v>0</v>
      </c>
      <c r="L12" s="30" t="s">
        <v>66</v>
      </c>
      <c r="M12" s="89" t="s">
        <v>142</v>
      </c>
    </row>
    <row r="13" spans="1:15" ht="37.5" customHeight="1">
      <c r="A13" s="78">
        <v>10</v>
      </c>
      <c r="B13" s="103"/>
      <c r="C13" s="103"/>
      <c r="D13" s="103"/>
      <c r="E13" s="112"/>
      <c r="F13" s="103"/>
      <c r="G13" s="104">
        <f t="shared" si="0"/>
        <v>0</v>
      </c>
      <c r="I13" s="95" cm="1">
        <f t="array" ref="I13">_xlfn.IFS(D13="Tek Disiplinli",J13,D13="Çok Disiplinli",J13*2,D13="Üniversite Sanayi İşbirlikli",J13*2,D13="",0)</f>
        <v>0</v>
      </c>
      <c r="J13" s="95" cm="1">
        <f t="array" ref="J13">_xlfn.IFS(C13="Danışman",K13,C13="Eş Danışman",K13/2,C13="",0)</f>
        <v>0</v>
      </c>
      <c r="K13" s="95" cm="1">
        <f t="array" ref="K13">_xlfn.IFS(B13="Doktora Tezi",75, B13="Uzmanlık Tezi",50,B13="Yüksek Lisans Tezi",30, B13="",0)</f>
        <v>0</v>
      </c>
      <c r="L13" s="30" t="s">
        <v>68</v>
      </c>
      <c r="M13" s="89" t="s">
        <v>143</v>
      </c>
    </row>
    <row r="14" spans="1:15" ht="37.5" customHeight="1">
      <c r="A14" s="102">
        <v>11</v>
      </c>
      <c r="B14" s="103"/>
      <c r="C14" s="103"/>
      <c r="D14" s="103"/>
      <c r="E14" s="112"/>
      <c r="F14" s="103"/>
      <c r="G14" s="104">
        <f t="shared" si="0"/>
        <v>0</v>
      </c>
      <c r="I14" s="95" cm="1">
        <f t="array" ref="I14">_xlfn.IFS(D14="Tek Disiplinli",J14,D14="Çok Disiplinli",J14*2,D14="Üniversite Sanayi İşbirlikli",J14*2,D14="",0)</f>
        <v>0</v>
      </c>
      <c r="J14" s="95" cm="1">
        <f t="array" ref="J14">_xlfn.IFS(C14="Danışman",K14,C14="Eş Danışman",K14/2,C14="",0)</f>
        <v>0</v>
      </c>
      <c r="K14" s="95" cm="1">
        <f t="array" ref="K14">_xlfn.IFS(B14="Doktora Tezi",75, B14="Uzmanlık Tezi",50,B14="Yüksek Lisans Tezi",30, B14="",0)</f>
        <v>0</v>
      </c>
      <c r="L14" s="30"/>
      <c r="M14" s="83" t="s">
        <v>144</v>
      </c>
    </row>
    <row r="15" spans="1:15" ht="37.5" customHeight="1">
      <c r="A15" s="78">
        <v>12</v>
      </c>
      <c r="B15" s="103"/>
      <c r="C15" s="103"/>
      <c r="D15" s="103"/>
      <c r="E15" s="112"/>
      <c r="F15" s="103"/>
      <c r="G15" s="104">
        <f t="shared" si="0"/>
        <v>0</v>
      </c>
      <c r="I15" s="95" cm="1">
        <f t="array" ref="I15">_xlfn.IFS(D15="Tek Disiplinli",J15,D15="Çok Disiplinli",J15*2,D15="Üniversite Sanayi İşbirlikli",J15*2,D15="",0)</f>
        <v>0</v>
      </c>
      <c r="J15" s="95" cm="1">
        <f t="array" ref="J15">_xlfn.IFS(C15="Danışman",K15,C15="Eş Danışman",K15/2,C15="",0)</f>
        <v>0</v>
      </c>
      <c r="K15" s="95" cm="1">
        <f t="array" ref="K15">_xlfn.IFS(B15="Doktora Tezi",75, B15="Uzmanlık Tezi",50,B15="Yüksek Lisans Tezi",30, B15="",0)</f>
        <v>0</v>
      </c>
      <c r="L15" s="30" t="s">
        <v>93</v>
      </c>
      <c r="M15" s="89" t="s">
        <v>99</v>
      </c>
    </row>
    <row r="16" spans="1:15" ht="37.5" customHeight="1">
      <c r="A16" s="102">
        <v>13</v>
      </c>
      <c r="B16" s="103"/>
      <c r="C16" s="103"/>
      <c r="D16" s="103"/>
      <c r="E16" s="112"/>
      <c r="F16" s="103"/>
      <c r="G16" s="104">
        <f t="shared" si="0"/>
        <v>0</v>
      </c>
      <c r="I16" s="95" cm="1">
        <f t="array" ref="I16">_xlfn.IFS(D16="Tek Disiplinli",J16,D16="Çok Disiplinli",J16*2,D16="Üniversite Sanayi İşbirlikli",J16*2,D16="",0)</f>
        <v>0</v>
      </c>
      <c r="J16" s="95" cm="1">
        <f t="array" ref="J16">_xlfn.IFS(C16="Danışman",K16,C16="Eş Danışman",K16/2,C16="",0)</f>
        <v>0</v>
      </c>
      <c r="K16" s="95" cm="1">
        <f t="array" ref="K16">_xlfn.IFS(B16="Doktora Tezi",75, B16="Uzmanlık Tezi",50,B16="Yüksek Lisans Tezi",30, B16="",0)</f>
        <v>0</v>
      </c>
      <c r="L16" s="30" t="s">
        <v>94</v>
      </c>
      <c r="M16" s="89" t="s">
        <v>101</v>
      </c>
    </row>
    <row r="17" spans="1:13" ht="37.5" customHeight="1">
      <c r="A17" s="78">
        <v>14</v>
      </c>
      <c r="B17" s="103"/>
      <c r="C17" s="103"/>
      <c r="D17" s="103"/>
      <c r="E17" s="112"/>
      <c r="F17" s="103"/>
      <c r="G17" s="104">
        <f t="shared" si="0"/>
        <v>0</v>
      </c>
      <c r="I17" s="95" cm="1">
        <f t="array" ref="I17">_xlfn.IFS(D17="Tek Disiplinli",J17,D17="Çok Disiplinli",J17*2,D17="Üniversite Sanayi İşbirlikli",J17*2,D17="",0)</f>
        <v>0</v>
      </c>
      <c r="J17" s="95" cm="1">
        <f t="array" ref="J17">_xlfn.IFS(C17="Danışman",K17,C17="Eş Danışman",K17/2,C17="",0)</f>
        <v>0</v>
      </c>
      <c r="K17" s="95" cm="1">
        <f t="array" ref="K17">_xlfn.IFS(B17="Doktora Tezi",75, B17="Uzmanlık Tezi",50,B17="Yüksek Lisans Tezi",30, B17="",0)</f>
        <v>0</v>
      </c>
      <c r="L17" s="30" t="s">
        <v>146</v>
      </c>
      <c r="M17" s="89"/>
    </row>
    <row r="18" spans="1:13" ht="37.5" customHeight="1">
      <c r="A18" s="102">
        <v>15</v>
      </c>
      <c r="B18" s="103"/>
      <c r="C18" s="103"/>
      <c r="D18" s="103"/>
      <c r="E18" s="112"/>
      <c r="F18" s="103"/>
      <c r="G18" s="104">
        <f t="shared" si="0"/>
        <v>0</v>
      </c>
      <c r="I18" s="95" cm="1">
        <f t="array" ref="I18">_xlfn.IFS(D18="Tek Disiplinli",J18,D18="Çok Disiplinli",J18*2,D18="Üniversite Sanayi İşbirlikli",J18*2,D18="",0)</f>
        <v>0</v>
      </c>
      <c r="J18" s="95" cm="1">
        <f t="array" ref="J18">_xlfn.IFS(C18="Danışman",K18,C18="Eş Danışman",K18/2,C18="",0)</f>
        <v>0</v>
      </c>
      <c r="K18" s="95" cm="1">
        <f t="array" ref="K18">_xlfn.IFS(B18="Doktora Tezi",75, B18="Uzmanlık Tezi",50,B18="Yüksek Lisans Tezi",30, B18="",0)</f>
        <v>0</v>
      </c>
      <c r="L18" s="30"/>
      <c r="M18" s="89"/>
    </row>
    <row r="19" spans="1:13" ht="37.5" customHeight="1">
      <c r="A19" s="78">
        <v>16</v>
      </c>
      <c r="B19" s="103"/>
      <c r="C19" s="103"/>
      <c r="D19" s="103"/>
      <c r="E19" s="112"/>
      <c r="F19" s="103"/>
      <c r="G19" s="104">
        <f t="shared" si="0"/>
        <v>0</v>
      </c>
      <c r="I19" s="95" cm="1">
        <f t="array" ref="I19">_xlfn.IFS(D19="Tek Disiplinli",J19,D19="Çok Disiplinli",J19*2,D19="Üniversite Sanayi İşbirlikli",J19*2,D19="",0)</f>
        <v>0</v>
      </c>
      <c r="J19" s="95" cm="1">
        <f t="array" ref="J19">_xlfn.IFS(C19="Danışman",K19,C19="Eş Danışman",K19/2,C19="",0)</f>
        <v>0</v>
      </c>
      <c r="K19" s="95" cm="1">
        <f t="array" ref="K19">_xlfn.IFS(B19="Doktora Tezi",75, B19="Uzmanlık Tezi",50,B19="Yüksek Lisans Tezi",30, B19="",0)</f>
        <v>0</v>
      </c>
      <c r="L19" s="30" t="s">
        <v>135</v>
      </c>
      <c r="M19" s="30" t="s">
        <v>99</v>
      </c>
    </row>
    <row r="20" spans="1:13" ht="37.5" customHeight="1">
      <c r="A20" s="102">
        <v>17</v>
      </c>
      <c r="B20" s="103"/>
      <c r="C20" s="103"/>
      <c r="D20" s="103"/>
      <c r="E20" s="112"/>
      <c r="F20" s="103"/>
      <c r="G20" s="104">
        <f t="shared" si="0"/>
        <v>0</v>
      </c>
      <c r="I20" s="95" cm="1">
        <f t="array" ref="I20">_xlfn.IFS(D20="Tek Disiplinli",J20,D20="Çok Disiplinli",J20*2,D20="Üniversite Sanayi İşbirlikli",J20*2,D20="",0)</f>
        <v>0</v>
      </c>
      <c r="J20" s="95" cm="1">
        <f t="array" ref="J20">_xlfn.IFS(C20="Danışman",K20,C20="Eş Danışman",K20/2,C20="",0)</f>
        <v>0</v>
      </c>
      <c r="K20" s="95" cm="1">
        <f t="array" ref="K20">_xlfn.IFS(B20="Doktora Tezi",75, B20="Uzmanlık Tezi",50,B20="Yüksek Lisans Tezi",30, B20="",0)</f>
        <v>0</v>
      </c>
      <c r="L20" s="30" t="s">
        <v>100</v>
      </c>
      <c r="M20" s="30" t="s">
        <v>101</v>
      </c>
    </row>
    <row r="21" spans="1:13" ht="37.5" customHeight="1">
      <c r="A21" s="78">
        <v>18</v>
      </c>
      <c r="B21" s="103"/>
      <c r="C21" s="103"/>
      <c r="D21" s="103"/>
      <c r="E21" s="112"/>
      <c r="F21" s="103"/>
      <c r="G21" s="104">
        <f t="shared" si="0"/>
        <v>0</v>
      </c>
      <c r="I21" s="95" cm="1">
        <f t="array" ref="I21">_xlfn.IFS(D21="Tek Disiplinli",J21,D21="Çok Disiplinli",J21*2,D21="Üniversite Sanayi İşbirlikli",J21*2,D21="",0)</f>
        <v>0</v>
      </c>
      <c r="J21" s="95" cm="1">
        <f t="array" ref="J21">_xlfn.IFS(C21="Danışman",K21,C21="Eş Danışman",K21/2,C21="",0)</f>
        <v>0</v>
      </c>
      <c r="K21" s="95" cm="1">
        <f t="array" ref="K21">_xlfn.IFS(B21="Doktora Tezi",75, B21="Uzmanlık Tezi",50,B21="Yüksek Lisans Tezi",30, B21="",0)</f>
        <v>0</v>
      </c>
    </row>
    <row r="22" spans="1:13" ht="37.5" customHeight="1">
      <c r="A22" s="102">
        <v>19</v>
      </c>
      <c r="B22" s="103"/>
      <c r="C22" s="103"/>
      <c r="D22" s="103"/>
      <c r="E22" s="112"/>
      <c r="F22" s="103"/>
      <c r="G22" s="104">
        <f t="shared" si="0"/>
        <v>0</v>
      </c>
      <c r="I22" s="95" cm="1">
        <f t="array" ref="I22">_xlfn.IFS(D22="Tek Disiplinli",J22,D22="Çok Disiplinli",J22*2,D22="Üniversite Sanayi İşbirlikli",J22*2,D22="",0)</f>
        <v>0</v>
      </c>
      <c r="J22" s="95" cm="1">
        <f t="array" ref="J22">_xlfn.IFS(C22="Danışman",K22,C22="Eş Danışman",K22/2,C22="",0)</f>
        <v>0</v>
      </c>
      <c r="K22" s="95" cm="1">
        <f t="array" ref="K22">_xlfn.IFS(B22="Doktora Tezi",75, B22="Uzmanlık Tezi",50,B22="Yüksek Lisans Tezi",30, B22="",0)</f>
        <v>0</v>
      </c>
      <c r="L22" s="85" t="s">
        <v>102</v>
      </c>
      <c r="M22" s="30" t="s">
        <v>78</v>
      </c>
    </row>
    <row r="23" spans="1:13" ht="37.5" customHeight="1">
      <c r="A23" s="78">
        <v>20</v>
      </c>
      <c r="B23" s="103"/>
      <c r="C23" s="103"/>
      <c r="D23" s="103"/>
      <c r="E23" s="112"/>
      <c r="F23" s="103"/>
      <c r="G23" s="104">
        <f t="shared" si="0"/>
        <v>0</v>
      </c>
      <c r="I23" s="95" cm="1">
        <f t="array" ref="I23">_xlfn.IFS(D23="Tek Disiplinli",J23,D23="Çok Disiplinli",J23*2,D23="Üniversite Sanayi İşbirlikli",J23*2,D23="",0)</f>
        <v>0</v>
      </c>
      <c r="J23" s="95" cm="1">
        <f t="array" ref="J23">_xlfn.IFS(C23="Danışman",K23,C23="Eş Danışman",K23/2,C23="",0)</f>
        <v>0</v>
      </c>
      <c r="K23" s="95" cm="1">
        <f t="array" ref="K23">_xlfn.IFS(B23="Doktora Tezi",75, B23="Uzmanlık Tezi",50,B23="Yüksek Lisans Tezi",30, B23="",0)</f>
        <v>0</v>
      </c>
      <c r="L23" s="85" t="s">
        <v>103</v>
      </c>
      <c r="M23" s="30" t="s">
        <v>104</v>
      </c>
    </row>
    <row r="24" spans="1:13" ht="37.5" customHeight="1">
      <c r="A24" s="102">
        <v>21</v>
      </c>
      <c r="B24" s="103"/>
      <c r="C24" s="103"/>
      <c r="D24" s="103"/>
      <c r="E24" s="112"/>
      <c r="F24" s="103"/>
      <c r="G24" s="104">
        <f t="shared" si="0"/>
        <v>0</v>
      </c>
      <c r="I24" s="95" cm="1">
        <f t="array" ref="I24">_xlfn.IFS(D24="Tek Disiplinli",J24,D24="Çok Disiplinli",J24*2,D24="Üniversite Sanayi İşbirlikli",J24*2,D24="",0)</f>
        <v>0</v>
      </c>
      <c r="J24" s="95" cm="1">
        <f t="array" ref="J24">_xlfn.IFS(C24="Danışman",K24,C24="Eş Danışman",K24/2,C24="",0)</f>
        <v>0</v>
      </c>
      <c r="K24" s="95" cm="1">
        <f t="array" ref="K24">_xlfn.IFS(B24="Doktora Tezi",75, B24="Uzmanlık Tezi",50,B24="Yüksek Lisans Tezi",30, B24="",0)</f>
        <v>0</v>
      </c>
    </row>
    <row r="25" spans="1:13" ht="37.5" customHeight="1">
      <c r="A25" s="78">
        <v>22</v>
      </c>
      <c r="B25" s="103"/>
      <c r="C25" s="103"/>
      <c r="D25" s="103"/>
      <c r="E25" s="112"/>
      <c r="F25" s="103"/>
      <c r="G25" s="104">
        <f t="shared" si="0"/>
        <v>0</v>
      </c>
      <c r="I25" s="95" cm="1">
        <f t="array" ref="I25">_xlfn.IFS(D25="Tek Disiplinli",J25,D25="Çok Disiplinli",J25*2,D25="Üniversite Sanayi İşbirlikli",J25*2,D25="",0)</f>
        <v>0</v>
      </c>
      <c r="J25" s="95" cm="1">
        <f t="array" ref="J25">_xlfn.IFS(C25="Danışman",K25,C25="Eş Danışman",K25/2,C25="",0)</f>
        <v>0</v>
      </c>
      <c r="K25" s="95" cm="1">
        <f t="array" ref="K25">_xlfn.IFS(B25="Doktora Tezi",75, B25="Uzmanlık Tezi",50,B25="Yüksek Lisans Tezi",30, B25="",0)</f>
        <v>0</v>
      </c>
      <c r="L25" s="83" t="s">
        <v>134</v>
      </c>
      <c r="M25" s="30" t="s">
        <v>105</v>
      </c>
    </row>
    <row r="26" spans="1:13" ht="37.5" customHeight="1">
      <c r="A26" s="102">
        <v>23</v>
      </c>
      <c r="B26" s="103"/>
      <c r="C26" s="103"/>
      <c r="D26" s="103"/>
      <c r="E26" s="112"/>
      <c r="F26" s="103"/>
      <c r="G26" s="104">
        <f t="shared" si="0"/>
        <v>0</v>
      </c>
      <c r="I26" s="95" cm="1">
        <f t="array" ref="I26">_xlfn.IFS(D26="Tek Disiplinli",J26,D26="Çok Disiplinli",J26*2,D26="Üniversite Sanayi İşbirlikli",J26*2,D26="",0)</f>
        <v>0</v>
      </c>
      <c r="J26" s="95" cm="1">
        <f t="array" ref="J26">_xlfn.IFS(C26="Danışman",K26,C26="Eş Danışman",K26/2,C26="",0)</f>
        <v>0</v>
      </c>
      <c r="K26" s="95" cm="1">
        <f t="array" ref="K26">_xlfn.IFS(B26="Doktora Tezi",75, B26="Uzmanlık Tezi",50,B26="Yüksek Lisans Tezi",30, B26="",0)</f>
        <v>0</v>
      </c>
      <c r="L26" s="83" t="s">
        <v>139</v>
      </c>
      <c r="M26" s="30" t="s">
        <v>106</v>
      </c>
    </row>
    <row r="27" spans="1:13" ht="37.5" customHeight="1">
      <c r="A27" s="78">
        <v>24</v>
      </c>
      <c r="B27" s="103"/>
      <c r="C27" s="103"/>
      <c r="D27" s="103"/>
      <c r="E27" s="112"/>
      <c r="F27" s="103"/>
      <c r="G27" s="104">
        <f t="shared" si="0"/>
        <v>0</v>
      </c>
      <c r="I27" s="95" cm="1">
        <f t="array" ref="I27">_xlfn.IFS(D27="Tek Disiplinli",J27,D27="Çok Disiplinli",J27*2,D27="Üniversite Sanayi İşbirlikli",J27*2,D27="",0)</f>
        <v>0</v>
      </c>
      <c r="J27" s="95" cm="1">
        <f t="array" ref="J27">_xlfn.IFS(C27="Danışman",K27,C27="Eş Danışman",K27/2,C27="",0)</f>
        <v>0</v>
      </c>
      <c r="K27" s="95" cm="1">
        <f t="array" ref="K27">_xlfn.IFS(B27="Doktora Tezi",75, B27="Uzmanlık Tezi",50,B27="Yüksek Lisans Tezi",30, B27="",0)</f>
        <v>0</v>
      </c>
      <c r="L27" s="83" t="s">
        <v>145</v>
      </c>
    </row>
    <row r="28" spans="1:13" ht="37.5" customHeight="1">
      <c r="A28" s="102">
        <v>25</v>
      </c>
      <c r="B28" s="103"/>
      <c r="C28" s="103"/>
      <c r="D28" s="103"/>
      <c r="E28" s="112"/>
      <c r="F28" s="103"/>
      <c r="G28" s="104">
        <f t="shared" si="0"/>
        <v>0</v>
      </c>
      <c r="I28" s="95" cm="1">
        <f t="array" ref="I28">_xlfn.IFS(D28="Tek Disiplinli",J28,D28="Çok Disiplinli",J28*2,D28="Üniversite Sanayi İşbirlikli",J28*2,D28="",0)</f>
        <v>0</v>
      </c>
      <c r="J28" s="95" cm="1">
        <f t="array" ref="J28">_xlfn.IFS(C28="Danışman",K28,C28="Eş Danışman",K28/2,C28="",0)</f>
        <v>0</v>
      </c>
      <c r="K28" s="95" cm="1">
        <f t="array" ref="K28">_xlfn.IFS(B28="Doktora Tezi",75, B28="Uzmanlık Tezi",50,B28="Yüksek Lisans Tezi",30, B28="",0)</f>
        <v>0</v>
      </c>
    </row>
    <row r="29" spans="1:13" ht="37.5" customHeight="1">
      <c r="A29" s="78">
        <v>26</v>
      </c>
      <c r="B29" s="103"/>
      <c r="C29" s="103"/>
      <c r="D29" s="103"/>
      <c r="E29" s="112"/>
      <c r="F29" s="103"/>
      <c r="G29" s="104">
        <f t="shared" si="0"/>
        <v>0</v>
      </c>
      <c r="I29" s="95" cm="1">
        <f t="array" ref="I29">_xlfn.IFS(D29="Tek Disiplinli",J29,D29="Çok Disiplinli",J29*2,D29="Üniversite Sanayi İşbirlikli",J29*2,D29="",0)</f>
        <v>0</v>
      </c>
      <c r="J29" s="95" cm="1">
        <f t="array" ref="J29">_xlfn.IFS(C29="Danışman",K29,C29="Eş Danışman",K29/2,C29="",0)</f>
        <v>0</v>
      </c>
      <c r="K29" s="95" cm="1">
        <f t="array" ref="K29">_xlfn.IFS(B29="Doktora Tezi",75, B29="Uzmanlık Tezi",50,B29="Yüksek Lisans Tezi",30, B29="",0)</f>
        <v>0</v>
      </c>
      <c r="L29" s="85" t="s">
        <v>136</v>
      </c>
    </row>
    <row r="30" spans="1:13" ht="37.5" customHeight="1">
      <c r="A30" s="102">
        <v>27</v>
      </c>
      <c r="B30" s="103"/>
      <c r="C30" s="103"/>
      <c r="D30" s="103"/>
      <c r="E30" s="112"/>
      <c r="F30" s="103"/>
      <c r="G30" s="104">
        <f t="shared" si="0"/>
        <v>0</v>
      </c>
      <c r="I30" s="95" cm="1">
        <f t="array" ref="I30">_xlfn.IFS(D30="Tek Disiplinli",J30,D30="Çok Disiplinli",J30*2,D30="Üniversite Sanayi İşbirlikli",J30*2,D30="",0)</f>
        <v>0</v>
      </c>
      <c r="J30" s="95" cm="1">
        <f t="array" ref="J30">_xlfn.IFS(C30="Danışman",K30,C30="Eş Danışman",K30/2,C30="",0)</f>
        <v>0</v>
      </c>
      <c r="K30" s="95" cm="1">
        <f t="array" ref="K30">_xlfn.IFS(B30="Doktora Tezi",75, B30="Uzmanlık Tezi",50,B30="Yüksek Lisans Tezi",30, B30="",0)</f>
        <v>0</v>
      </c>
      <c r="L30" s="85" t="s">
        <v>137</v>
      </c>
    </row>
    <row r="31" spans="1:13" ht="37.5" customHeight="1">
      <c r="A31" s="78">
        <v>28</v>
      </c>
      <c r="B31" s="103"/>
      <c r="C31" s="103"/>
      <c r="D31" s="103"/>
      <c r="E31" s="112"/>
      <c r="F31" s="103"/>
      <c r="G31" s="104">
        <f t="shared" si="0"/>
        <v>0</v>
      </c>
      <c r="I31" s="95" cm="1">
        <f t="array" ref="I31">_xlfn.IFS(D31="Tek Disiplinli",J31,D31="Çok Disiplinli",J31*2,D31="Üniversite Sanayi İşbirlikli",J31*2,D31="",0)</f>
        <v>0</v>
      </c>
      <c r="J31" s="95" cm="1">
        <f t="array" ref="J31">_xlfn.IFS(C31="Danışman",K31,C31="Eş Danışman",K31/2,C31="",0)</f>
        <v>0</v>
      </c>
      <c r="K31" s="95" cm="1">
        <f t="array" ref="K31">_xlfn.IFS(B31="Doktora Tezi",75, B31="Uzmanlık Tezi",50,B31="Yüksek Lisans Tezi",30, B31="",0)</f>
        <v>0</v>
      </c>
      <c r="L31" s="85" t="s">
        <v>138</v>
      </c>
    </row>
    <row r="32" spans="1:13" ht="37.5" customHeight="1">
      <c r="A32" s="102">
        <v>29</v>
      </c>
      <c r="B32" s="103"/>
      <c r="C32" s="103"/>
      <c r="D32" s="103"/>
      <c r="E32" s="112"/>
      <c r="F32" s="103"/>
      <c r="G32" s="104">
        <f t="shared" si="0"/>
        <v>0</v>
      </c>
      <c r="I32" s="95" cm="1">
        <f t="array" ref="I32">_xlfn.IFS(D32="Tek Disiplinli",J32,D32="Çok Disiplinli",J32*2,D32="Üniversite Sanayi İşbirlikli",J32*2,D32="",0)</f>
        <v>0</v>
      </c>
      <c r="J32" s="95" cm="1">
        <f t="array" ref="J32">_xlfn.IFS(C32="Danışman",K32,C32="Eş Danışman",K32/2,C32="",0)</f>
        <v>0</v>
      </c>
      <c r="K32" s="95" cm="1">
        <f t="array" ref="K32">_xlfn.IFS(B32="Doktora Tezi",75, B32="Uzmanlık Tezi",50,B32="Yüksek Lisans Tezi",30, B32="",0)</f>
        <v>0</v>
      </c>
    </row>
    <row r="33" spans="1:11" ht="37.5" customHeight="1">
      <c r="A33" s="78">
        <v>30</v>
      </c>
      <c r="B33" s="103"/>
      <c r="C33" s="103"/>
      <c r="D33" s="103"/>
      <c r="E33" s="112"/>
      <c r="F33" s="103"/>
      <c r="G33" s="104">
        <f t="shared" si="0"/>
        <v>0</v>
      </c>
      <c r="I33" s="95" cm="1">
        <f t="array" ref="I33">_xlfn.IFS(D33="Tek Disiplinli",J33,D33="Çok Disiplinli",J33*2,D33="Üniversite Sanayi İşbirlikli",J33*2,D33="",0)</f>
        <v>0</v>
      </c>
      <c r="J33" s="95" cm="1">
        <f t="array" ref="J33">_xlfn.IFS(C33="Danışman",K33,C33="Eş Danışman",K33/2,C33="",0)</f>
        <v>0</v>
      </c>
      <c r="K33" s="95" cm="1">
        <f t="array" ref="K33">_xlfn.IFS(B33="Doktora Tezi",75, B33="Uzmanlık Tezi",50,B33="Yüksek Lisans Tezi",30, B33="",0)</f>
        <v>0</v>
      </c>
    </row>
    <row r="34" spans="1:11" ht="37.5" customHeight="1">
      <c r="A34" s="102">
        <v>31</v>
      </c>
      <c r="B34" s="103"/>
      <c r="C34" s="103"/>
      <c r="D34" s="103"/>
      <c r="E34" s="112"/>
      <c r="F34" s="103"/>
      <c r="G34" s="104">
        <f t="shared" si="0"/>
        <v>0</v>
      </c>
      <c r="I34" s="95" cm="1">
        <f t="array" ref="I34">_xlfn.IFS(D34="Tek Disiplinli",J34,D34="Çok Disiplinli",J34*2,D34="Üniversite Sanayi İşbirlikli",J34*2,D34="",0)</f>
        <v>0</v>
      </c>
      <c r="J34" s="95" cm="1">
        <f t="array" ref="J34">_xlfn.IFS(C34="Danışman",K34,C34="Eş Danışman",K34/2,C34="",0)</f>
        <v>0</v>
      </c>
      <c r="K34" s="95" cm="1">
        <f t="array" ref="K34">_xlfn.IFS(B34="Doktora Tezi",75, B34="Uzmanlık Tezi",50,B34="Yüksek Lisans Tezi",30, B34="",0)</f>
        <v>0</v>
      </c>
    </row>
    <row r="35" spans="1:11" ht="37.5" customHeight="1">
      <c r="A35" s="78">
        <v>32</v>
      </c>
      <c r="B35" s="103"/>
      <c r="C35" s="103"/>
      <c r="D35" s="103"/>
      <c r="E35" s="112"/>
      <c r="F35" s="103"/>
      <c r="G35" s="104">
        <f t="shared" si="0"/>
        <v>0</v>
      </c>
      <c r="I35" s="95" cm="1">
        <f t="array" ref="I35">_xlfn.IFS(D35="Tek Disiplinli",J35,D35="Çok Disiplinli",J35*2,D35="Üniversite Sanayi İşbirlikli",J35*2,D35="",0)</f>
        <v>0</v>
      </c>
      <c r="J35" s="95" cm="1">
        <f t="array" ref="J35">_xlfn.IFS(C35="Danışman",K35,C35="Eş Danışman",K35/2,C35="",0)</f>
        <v>0</v>
      </c>
      <c r="K35" s="95" cm="1">
        <f t="array" ref="K35">_xlfn.IFS(B35="Doktora Tezi",75, B35="Uzmanlık Tezi",50,B35="Yüksek Lisans Tezi",30, B35="",0)</f>
        <v>0</v>
      </c>
    </row>
    <row r="36" spans="1:11" ht="37.5" customHeight="1">
      <c r="A36" s="102">
        <v>33</v>
      </c>
      <c r="B36" s="103"/>
      <c r="C36" s="103"/>
      <c r="D36" s="103"/>
      <c r="E36" s="112"/>
      <c r="F36" s="103"/>
      <c r="G36" s="104">
        <f t="shared" si="0"/>
        <v>0</v>
      </c>
      <c r="I36" s="95" cm="1">
        <f t="array" ref="I36">_xlfn.IFS(D36="Tek Disiplinli",J36,D36="Çok Disiplinli",J36*2,D36="Üniversite Sanayi İşbirlikli",J36*2,D36="",0)</f>
        <v>0</v>
      </c>
      <c r="J36" s="95" cm="1">
        <f t="array" ref="J36">_xlfn.IFS(C36="Danışman",K36,C36="Eş Danışman",K36/2,C36="",0)</f>
        <v>0</v>
      </c>
      <c r="K36" s="95" cm="1">
        <f t="array" ref="K36">_xlfn.IFS(B36="Doktora Tezi",75, B36="Uzmanlık Tezi",50,B36="Yüksek Lisans Tezi",30, B36="",0)</f>
        <v>0</v>
      </c>
    </row>
    <row r="37" spans="1:11" ht="37.5" customHeight="1">
      <c r="A37" s="78">
        <v>34</v>
      </c>
      <c r="B37" s="103"/>
      <c r="C37" s="103"/>
      <c r="D37" s="103"/>
      <c r="E37" s="112"/>
      <c r="F37" s="103"/>
      <c r="G37" s="104">
        <f t="shared" si="0"/>
        <v>0</v>
      </c>
      <c r="I37" s="95" cm="1">
        <f t="array" ref="I37">_xlfn.IFS(D37="Tek Disiplinli",J37,D37="Çok Disiplinli",J37*2,D37="Üniversite Sanayi İşbirlikli",J37*2,D37="",0)</f>
        <v>0</v>
      </c>
      <c r="J37" s="95" cm="1">
        <f t="array" ref="J37">_xlfn.IFS(C37="Danışman",K37,C37="Eş Danışman",K37/2,C37="",0)</f>
        <v>0</v>
      </c>
      <c r="K37" s="95" cm="1">
        <f t="array" ref="K37">_xlfn.IFS(B37="Doktora Tezi",75, B37="Uzmanlık Tezi",50,B37="Yüksek Lisans Tezi",30, B37="",0)</f>
        <v>0</v>
      </c>
    </row>
    <row r="38" spans="1:11" ht="37.5" customHeight="1">
      <c r="A38" s="102">
        <v>35</v>
      </c>
      <c r="B38" s="103"/>
      <c r="C38" s="103"/>
      <c r="D38" s="103"/>
      <c r="E38" s="112"/>
      <c r="F38" s="103"/>
      <c r="G38" s="104">
        <f t="shared" si="0"/>
        <v>0</v>
      </c>
      <c r="I38" s="95" cm="1">
        <f t="array" ref="I38">_xlfn.IFS(D38="Tek Disiplinli",J38,D38="Çok Disiplinli",J38*2,D38="Üniversite Sanayi İşbirlikli",J38*2,D38="",0)</f>
        <v>0</v>
      </c>
      <c r="J38" s="95" cm="1">
        <f t="array" ref="J38">_xlfn.IFS(C38="Danışman",K38,C38="Eş Danışman",K38/2,C38="",0)</f>
        <v>0</v>
      </c>
      <c r="K38" s="95" cm="1">
        <f t="array" ref="K38">_xlfn.IFS(B38="Doktora Tezi",75, B38="Uzmanlık Tezi",50,B38="Yüksek Lisans Tezi",30, B38="",0)</f>
        <v>0</v>
      </c>
    </row>
    <row r="39" spans="1:11" ht="37.5" customHeight="1">
      <c r="A39" s="78">
        <v>36</v>
      </c>
      <c r="B39" s="103"/>
      <c r="C39" s="103"/>
      <c r="D39" s="103"/>
      <c r="E39" s="112"/>
      <c r="F39" s="103"/>
      <c r="G39" s="104">
        <f t="shared" si="0"/>
        <v>0</v>
      </c>
      <c r="I39" s="95" cm="1">
        <f t="array" ref="I39">_xlfn.IFS(D39="Tek Disiplinli",J39,D39="Çok Disiplinli",J39*2,D39="Üniversite Sanayi İşbirlikli",J39*2,D39="",0)</f>
        <v>0</v>
      </c>
      <c r="J39" s="95" cm="1">
        <f t="array" ref="J39">_xlfn.IFS(C39="Danışman",K39,C39="Eş Danışman",K39/2,C39="",0)</f>
        <v>0</v>
      </c>
      <c r="K39" s="95" cm="1">
        <f t="array" ref="K39">_xlfn.IFS(B39="Doktora Tezi",75, B39="Uzmanlık Tezi",50,B39="Yüksek Lisans Tezi",30, B39="",0)</f>
        <v>0</v>
      </c>
    </row>
    <row r="40" spans="1:11" ht="37.5" customHeight="1">
      <c r="A40" s="102">
        <v>37</v>
      </c>
      <c r="B40" s="103"/>
      <c r="C40" s="103"/>
      <c r="D40" s="103"/>
      <c r="E40" s="112"/>
      <c r="F40" s="103"/>
      <c r="G40" s="104">
        <f t="shared" si="0"/>
        <v>0</v>
      </c>
      <c r="I40" s="95" cm="1">
        <f t="array" ref="I40">_xlfn.IFS(D40="Tek Disiplinli",J40,D40="Çok Disiplinli",J40*2,D40="Üniversite Sanayi İşbirlikli",J40*2,D40="",0)</f>
        <v>0</v>
      </c>
      <c r="J40" s="95" cm="1">
        <f t="array" ref="J40">_xlfn.IFS(C40="Danışman",K40,C40="Eş Danışman",K40/2,C40="",0)</f>
        <v>0</v>
      </c>
      <c r="K40" s="95" cm="1">
        <f t="array" ref="K40">_xlfn.IFS(B40="Doktora Tezi",75, B40="Uzmanlık Tezi",50,B40="Yüksek Lisans Tezi",30, B40="",0)</f>
        <v>0</v>
      </c>
    </row>
    <row r="41" spans="1:11" ht="37.5" customHeight="1">
      <c r="A41" s="78">
        <v>38</v>
      </c>
      <c r="B41" s="103"/>
      <c r="C41" s="103"/>
      <c r="D41" s="103"/>
      <c r="E41" s="112"/>
      <c r="F41" s="103"/>
      <c r="G41" s="104">
        <f t="shared" si="0"/>
        <v>0</v>
      </c>
      <c r="I41" s="95" cm="1">
        <f t="array" ref="I41">_xlfn.IFS(D41="Tek Disiplinli",J41,D41="Çok Disiplinli",J41*2,D41="Üniversite Sanayi İşbirlikli",J41*2,D41="",0)</f>
        <v>0</v>
      </c>
      <c r="J41" s="95" cm="1">
        <f t="array" ref="J41">_xlfn.IFS(C41="Danışman",K41,C41="Eş Danışman",K41/2,C41="",0)</f>
        <v>0</v>
      </c>
      <c r="K41" s="95" cm="1">
        <f t="array" ref="K41">_xlfn.IFS(B41="Doktora Tezi",75, B41="Uzmanlık Tezi",50,B41="Yüksek Lisans Tezi",30, B41="",0)</f>
        <v>0</v>
      </c>
    </row>
    <row r="42" spans="1:11" ht="37.5" customHeight="1">
      <c r="A42" s="102">
        <v>39</v>
      </c>
      <c r="B42" s="103"/>
      <c r="C42" s="103"/>
      <c r="D42" s="103"/>
      <c r="E42" s="112"/>
      <c r="F42" s="103"/>
      <c r="G42" s="104">
        <f t="shared" si="0"/>
        <v>0</v>
      </c>
      <c r="I42" s="95" cm="1">
        <f t="array" ref="I42">_xlfn.IFS(D42="Tek Disiplinli",J42,D42="Çok Disiplinli",J42*2,D42="Üniversite Sanayi İşbirlikli",J42*2,D42="",0)</f>
        <v>0</v>
      </c>
      <c r="J42" s="95" cm="1">
        <f t="array" ref="J42">_xlfn.IFS(C42="Danışman",K42,C42="Eş Danışman",K42/2,C42="",0)</f>
        <v>0</v>
      </c>
      <c r="K42" s="95" cm="1">
        <f t="array" ref="K42">_xlfn.IFS(B42="Doktora Tezi",75, B42="Uzmanlık Tezi",50,B42="Yüksek Lisans Tezi",30, B42="",0)</f>
        <v>0</v>
      </c>
    </row>
    <row r="43" spans="1:11" ht="37.5" customHeight="1">
      <c r="A43" s="78">
        <v>40</v>
      </c>
      <c r="B43" s="103"/>
      <c r="C43" s="103"/>
      <c r="D43" s="103"/>
      <c r="E43" s="112"/>
      <c r="F43" s="103"/>
      <c r="G43" s="104">
        <f t="shared" si="0"/>
        <v>0</v>
      </c>
      <c r="I43" s="95" cm="1">
        <f t="array" ref="I43">_xlfn.IFS(D43="Tek Disiplinli",J43,D43="Çok Disiplinli",J43*2,D43="Üniversite Sanayi İşbirlikli",J43*2,D43="",0)</f>
        <v>0</v>
      </c>
      <c r="J43" s="95" cm="1">
        <f t="array" ref="J43">_xlfn.IFS(C43="Danışman",K43,C43="Eş Danışman",K43/2,C43="",0)</f>
        <v>0</v>
      </c>
      <c r="K43" s="95" cm="1">
        <f t="array" ref="K43">_xlfn.IFS(B43="Doktora Tezi",75, B43="Uzmanlık Tezi",50,B43="Yüksek Lisans Tezi",30, B43="",0)</f>
        <v>0</v>
      </c>
    </row>
    <row r="44" spans="1:11" ht="37.5" customHeight="1">
      <c r="A44" s="102">
        <v>41</v>
      </c>
      <c r="B44" s="103"/>
      <c r="C44" s="103"/>
      <c r="D44" s="103"/>
      <c r="E44" s="112"/>
      <c r="F44" s="103"/>
      <c r="G44" s="104">
        <f t="shared" si="0"/>
        <v>0</v>
      </c>
      <c r="I44" s="95" cm="1">
        <f t="array" ref="I44">_xlfn.IFS(D44="Tek Disiplinli",J44,D44="Çok Disiplinli",J44*2,D44="Üniversite Sanayi İşbirlikli",J44*2,D44="",0)</f>
        <v>0</v>
      </c>
      <c r="J44" s="95" cm="1">
        <f t="array" ref="J44">_xlfn.IFS(C44="Danışman",K44,C44="Eş Danışman",K44/2,C44="",0)</f>
        <v>0</v>
      </c>
      <c r="K44" s="95" cm="1">
        <f t="array" ref="K44">_xlfn.IFS(B44="Doktora Tezi",75, B44="Uzmanlık Tezi",50,B44="Yüksek Lisans Tezi",30, B44="",0)</f>
        <v>0</v>
      </c>
    </row>
    <row r="45" spans="1:11" ht="37.5" customHeight="1">
      <c r="A45" s="78">
        <v>42</v>
      </c>
      <c r="B45" s="103"/>
      <c r="C45" s="103"/>
      <c r="D45" s="103"/>
      <c r="E45" s="112"/>
      <c r="F45" s="103"/>
      <c r="G45" s="104">
        <f t="shared" si="0"/>
        <v>0</v>
      </c>
      <c r="I45" s="95" cm="1">
        <f t="array" ref="I45">_xlfn.IFS(D45="Tek Disiplinli",J45,D45="Çok Disiplinli",J45*2,D45="Üniversite Sanayi İşbirlikli",J45*2,D45="",0)</f>
        <v>0</v>
      </c>
      <c r="J45" s="95" cm="1">
        <f t="array" ref="J45">_xlfn.IFS(C45="Danışman",K45,C45="Eş Danışman",K45/2,C45="",0)</f>
        <v>0</v>
      </c>
      <c r="K45" s="95" cm="1">
        <f t="array" ref="K45">_xlfn.IFS(B45="Doktora Tezi",75, B45="Uzmanlık Tezi",50,B45="Yüksek Lisans Tezi",30, B45="",0)</f>
        <v>0</v>
      </c>
    </row>
    <row r="46" spans="1:11" ht="37.5" customHeight="1">
      <c r="A46" s="102">
        <v>43</v>
      </c>
      <c r="B46" s="103"/>
      <c r="C46" s="103"/>
      <c r="D46" s="103"/>
      <c r="E46" s="112"/>
      <c r="F46" s="103"/>
      <c r="G46" s="104">
        <f t="shared" si="0"/>
        <v>0</v>
      </c>
      <c r="I46" s="95" cm="1">
        <f t="array" ref="I46">_xlfn.IFS(D46="Tek Disiplinli",J46,D46="Çok Disiplinli",J46*2,D46="Üniversite Sanayi İşbirlikli",J46*2,D46="",0)</f>
        <v>0</v>
      </c>
      <c r="J46" s="95" cm="1">
        <f t="array" ref="J46">_xlfn.IFS(C46="Danışman",K46,C46="Eş Danışman",K46/2,C46="",0)</f>
        <v>0</v>
      </c>
      <c r="K46" s="95" cm="1">
        <f t="array" ref="K46">_xlfn.IFS(B46="Doktora Tezi",75, B46="Uzmanlık Tezi",50,B46="Yüksek Lisans Tezi",30, B46="",0)</f>
        <v>0</v>
      </c>
    </row>
    <row r="47" spans="1:11" ht="37.5" customHeight="1">
      <c r="A47" s="78">
        <v>44</v>
      </c>
      <c r="B47" s="103"/>
      <c r="C47" s="103"/>
      <c r="D47" s="103"/>
      <c r="E47" s="112"/>
      <c r="F47" s="103"/>
      <c r="G47" s="104">
        <f t="shared" si="0"/>
        <v>0</v>
      </c>
      <c r="I47" s="95" cm="1">
        <f t="array" ref="I47">_xlfn.IFS(D47="Tek Disiplinli",J47,D47="Çok Disiplinli",J47*2,D47="Üniversite Sanayi İşbirlikli",J47*2,D47="",0)</f>
        <v>0</v>
      </c>
      <c r="J47" s="95" cm="1">
        <f t="array" ref="J47">_xlfn.IFS(C47="Danışman",K47,C47="Eş Danışman",K47/2,C47="",0)</f>
        <v>0</v>
      </c>
      <c r="K47" s="95" cm="1">
        <f t="array" ref="K47">_xlfn.IFS(B47="Doktora Tezi",75, B47="Uzmanlık Tezi",50,B47="Yüksek Lisans Tezi",30, B47="",0)</f>
        <v>0</v>
      </c>
    </row>
    <row r="48" spans="1:11" ht="37.5" customHeight="1">
      <c r="A48" s="102">
        <v>45</v>
      </c>
      <c r="B48" s="103"/>
      <c r="C48" s="103"/>
      <c r="D48" s="103"/>
      <c r="E48" s="112"/>
      <c r="F48" s="103"/>
      <c r="G48" s="104">
        <f t="shared" si="0"/>
        <v>0</v>
      </c>
      <c r="I48" s="95" cm="1">
        <f t="array" ref="I48">_xlfn.IFS(D48="Tek Disiplinli",J48,D48="Çok Disiplinli",J48*2,D48="Üniversite Sanayi İşbirlikli",J48*2,D48="",0)</f>
        <v>0</v>
      </c>
      <c r="J48" s="95" cm="1">
        <f t="array" ref="J48">_xlfn.IFS(C48="Danışman",K48,C48="Eş Danışman",K48/2,C48="",0)</f>
        <v>0</v>
      </c>
      <c r="K48" s="95" cm="1">
        <f t="array" ref="K48">_xlfn.IFS(B48="Doktora Tezi",75, B48="Uzmanlık Tezi",50,B48="Yüksek Lisans Tezi",30, B48="",0)</f>
        <v>0</v>
      </c>
    </row>
    <row r="49" spans="1:11" ht="37.5" customHeight="1">
      <c r="A49" s="78">
        <v>46</v>
      </c>
      <c r="B49" s="103"/>
      <c r="C49" s="103"/>
      <c r="D49" s="103"/>
      <c r="E49" s="112"/>
      <c r="F49" s="103"/>
      <c r="G49" s="104">
        <f t="shared" si="0"/>
        <v>0</v>
      </c>
      <c r="I49" s="95" cm="1">
        <f t="array" ref="I49">_xlfn.IFS(D49="Tek Disiplinli",J49,D49="Çok Disiplinli",J49*2,D49="Üniversite Sanayi İşbirlikli",J49*2,D49="",0)</f>
        <v>0</v>
      </c>
      <c r="J49" s="95" cm="1">
        <f t="array" ref="J49">_xlfn.IFS(C49="Danışman",K49,C49="Eş Danışman",K49/2,C49="",0)</f>
        <v>0</v>
      </c>
      <c r="K49" s="95" cm="1">
        <f t="array" ref="K49">_xlfn.IFS(B49="Doktora Tezi",75, B49="Uzmanlık Tezi",50,B49="Yüksek Lisans Tezi",30, B49="",0)</f>
        <v>0</v>
      </c>
    </row>
    <row r="50" spans="1:11" ht="37.5" customHeight="1">
      <c r="A50" s="102">
        <v>47</v>
      </c>
      <c r="B50" s="103"/>
      <c r="C50" s="103"/>
      <c r="D50" s="103"/>
      <c r="E50" s="112"/>
      <c r="F50" s="103"/>
      <c r="G50" s="104">
        <f t="shared" si="0"/>
        <v>0</v>
      </c>
      <c r="I50" s="95" cm="1">
        <f t="array" ref="I50">_xlfn.IFS(D50="Tek Disiplinli",J50,D50="Çok Disiplinli",J50*2,D50="Üniversite Sanayi İşbirlikli",J50*2,D50="",0)</f>
        <v>0</v>
      </c>
      <c r="J50" s="95" cm="1">
        <f t="array" ref="J50">_xlfn.IFS(C50="Danışman",K50,C50="Eş Danışman",K50/2,C50="",0)</f>
        <v>0</v>
      </c>
      <c r="K50" s="95" cm="1">
        <f t="array" ref="K50">_xlfn.IFS(B50="Doktora Tezi",75, B50="Uzmanlık Tezi",50,B50="Yüksek Lisans Tezi",30, B50="",0)</f>
        <v>0</v>
      </c>
    </row>
    <row r="51" spans="1:11" ht="37.5" customHeight="1">
      <c r="A51" s="102">
        <v>48</v>
      </c>
      <c r="B51" s="103"/>
      <c r="C51" s="103"/>
      <c r="D51" s="103"/>
      <c r="E51" s="112"/>
      <c r="F51" s="103"/>
      <c r="G51" s="104">
        <f t="shared" si="0"/>
        <v>0</v>
      </c>
      <c r="I51" s="95" cm="1">
        <f t="array" ref="I51">_xlfn.IFS(D51="Tek Disiplinli",J51,D51="Çok Disiplinli",J51*2,D51="Üniversite Sanayi İşbirlikli",J51*2,D51="",0)</f>
        <v>0</v>
      </c>
      <c r="J51" s="95" cm="1">
        <f t="array" ref="J51">_xlfn.IFS(C51="Danışman",K51,C51="Eş Danışman",K51/2,C51="",0)</f>
        <v>0</v>
      </c>
      <c r="K51" s="95" cm="1">
        <f t="array" ref="K51">_xlfn.IFS(B51="Doktora Tezi",75, B51="Uzmanlık Tezi",50,B51="Yüksek Lisans Tezi",30, B51="",0)</f>
        <v>0</v>
      </c>
    </row>
    <row r="52" spans="1:11" ht="37.5" customHeight="1">
      <c r="A52" s="78">
        <v>49</v>
      </c>
      <c r="B52" s="103"/>
      <c r="C52" s="103"/>
      <c r="D52" s="103"/>
      <c r="E52" s="112"/>
      <c r="F52" s="103"/>
      <c r="G52" s="104">
        <f t="shared" si="0"/>
        <v>0</v>
      </c>
      <c r="I52" s="95" cm="1">
        <f t="array" ref="I52">_xlfn.IFS(D52="Tek Disiplinli",J52,D52="Çok Disiplinli",J52*2,D52="Üniversite Sanayi İşbirlikli",J52*2,D52="",0)</f>
        <v>0</v>
      </c>
      <c r="J52" s="95" cm="1">
        <f t="array" ref="J52">_xlfn.IFS(C52="Danışman",K52,C52="Eş Danışman",K52/2,C52="",0)</f>
        <v>0</v>
      </c>
      <c r="K52" s="95" cm="1">
        <f t="array" ref="K52">_xlfn.IFS(B52="Doktora Tezi",75, B52="Uzmanlık Tezi",50,B52="Yüksek Lisans Tezi",30, B52="",0)</f>
        <v>0</v>
      </c>
    </row>
    <row r="53" spans="1:11" ht="37.5" customHeight="1">
      <c r="A53" s="102">
        <v>50</v>
      </c>
      <c r="B53" s="103"/>
      <c r="C53" s="103"/>
      <c r="D53" s="103"/>
      <c r="E53" s="112"/>
      <c r="F53" s="103"/>
      <c r="G53" s="104">
        <f t="shared" si="0"/>
        <v>0</v>
      </c>
      <c r="I53" s="95" cm="1">
        <f t="array" ref="I53">_xlfn.IFS(D53="Tek Disiplinli",J53,D53="Çok Disiplinli",J53*2,D53="Üniversite Sanayi İşbirlikli",J53*2,D53="",0)</f>
        <v>0</v>
      </c>
      <c r="J53" s="95" cm="1">
        <f t="array" ref="J53">_xlfn.IFS(C53="Danışman",K53,C53="Eş Danışman",K53/2,C53="",0)</f>
        <v>0</v>
      </c>
      <c r="K53" s="95" cm="1">
        <f t="array" ref="K53">_xlfn.IFS(B53="Doktora Tezi",75, B53="Uzmanlık Tezi",50,B53="Yüksek Lisans Tezi",30, B53="",0)</f>
        <v>0</v>
      </c>
    </row>
    <row r="54" spans="1:11" ht="37.5" customHeight="1">
      <c r="A54" s="102">
        <v>51</v>
      </c>
      <c r="B54" s="103"/>
      <c r="C54" s="103"/>
      <c r="D54" s="103"/>
      <c r="E54" s="112"/>
      <c r="F54" s="103"/>
      <c r="G54" s="104">
        <f t="shared" si="0"/>
        <v>0</v>
      </c>
      <c r="I54" s="95" cm="1">
        <f t="array" ref="I54">_xlfn.IFS(D54="Tek Disiplinli",J54,D54="Çok Disiplinli",J54*2,D54="Üniversite Sanayi İşbirlikli",J54*2,D54="",0)</f>
        <v>0</v>
      </c>
      <c r="J54" s="95" cm="1">
        <f t="array" ref="J54">_xlfn.IFS(C54="Danışman",K54,C54="Eş Danışman",K54/2,C54="",0)</f>
        <v>0</v>
      </c>
      <c r="K54" s="95" cm="1">
        <f t="array" ref="K54">_xlfn.IFS(B54="Doktora Tezi",75, B54="Uzmanlık Tezi",50,B54="Yüksek Lisans Tezi",30, B54="",0)</f>
        <v>0</v>
      </c>
    </row>
    <row r="55" spans="1:11" ht="37.5" customHeight="1">
      <c r="A55" s="78">
        <v>52</v>
      </c>
      <c r="B55" s="103"/>
      <c r="C55" s="103"/>
      <c r="D55" s="103"/>
      <c r="E55" s="112"/>
      <c r="F55" s="103"/>
      <c r="G55" s="104">
        <f t="shared" si="0"/>
        <v>0</v>
      </c>
      <c r="I55" s="95" cm="1">
        <f t="array" ref="I55">_xlfn.IFS(D55="Tek Disiplinli",J55,D55="Çok Disiplinli",J55*2,D55="Üniversite Sanayi İşbirlikli",J55*2,D55="",0)</f>
        <v>0</v>
      </c>
      <c r="J55" s="95" cm="1">
        <f t="array" ref="J55">_xlfn.IFS(C55="Danışman",K55,C55="Eş Danışman",K55/2,C55="",0)</f>
        <v>0</v>
      </c>
      <c r="K55" s="95" cm="1">
        <f t="array" ref="K55">_xlfn.IFS(B55="Doktora Tezi",75, B55="Uzmanlık Tezi",50,B55="Yüksek Lisans Tezi",30, B55="",0)</f>
        <v>0</v>
      </c>
    </row>
    <row r="56" spans="1:11" ht="37.5" customHeight="1">
      <c r="A56" s="102">
        <v>53</v>
      </c>
      <c r="B56" s="103"/>
      <c r="C56" s="103"/>
      <c r="D56" s="103"/>
      <c r="E56" s="112"/>
      <c r="F56" s="103"/>
      <c r="G56" s="104">
        <f t="shared" si="0"/>
        <v>0</v>
      </c>
      <c r="I56" s="95" cm="1">
        <f t="array" ref="I56">_xlfn.IFS(D56="Tek Disiplinli",J56,D56="Çok Disiplinli",J56*2,D56="Üniversite Sanayi İşbirlikli",J56*2,D56="",0)</f>
        <v>0</v>
      </c>
      <c r="J56" s="95" cm="1">
        <f t="array" ref="J56">_xlfn.IFS(C56="Danışman",K56,C56="Eş Danışman",K56/2,C56="",0)</f>
        <v>0</v>
      </c>
      <c r="K56" s="95" cm="1">
        <f t="array" ref="K56">_xlfn.IFS(B56="Doktora Tezi",75, B56="Uzmanlık Tezi",50,B56="Yüksek Lisans Tezi",30, B56="",0)</f>
        <v>0</v>
      </c>
    </row>
    <row r="57" spans="1:11" ht="37.5" customHeight="1">
      <c r="A57" s="102">
        <v>54</v>
      </c>
      <c r="B57" s="103"/>
      <c r="C57" s="103"/>
      <c r="D57" s="103"/>
      <c r="E57" s="112"/>
      <c r="F57" s="103"/>
      <c r="G57" s="104">
        <f t="shared" si="0"/>
        <v>0</v>
      </c>
      <c r="I57" s="95" cm="1">
        <f t="array" ref="I57">_xlfn.IFS(D57="Tek Disiplinli",J57,D57="Çok Disiplinli",J57*2,D57="Üniversite Sanayi İşbirlikli",J57*2,D57="",0)</f>
        <v>0</v>
      </c>
      <c r="J57" s="95" cm="1">
        <f t="array" ref="J57">_xlfn.IFS(C57="Danışman",K57,C57="Eş Danışman",K57/2,C57="",0)</f>
        <v>0</v>
      </c>
      <c r="K57" s="95" cm="1">
        <f t="array" ref="K57">_xlfn.IFS(B57="Doktora Tezi",75, B57="Uzmanlık Tezi",50,B57="Yüksek Lisans Tezi",30, B57="",0)</f>
        <v>0</v>
      </c>
    </row>
    <row r="58" spans="1:11" ht="37.5" customHeight="1">
      <c r="A58" s="78">
        <v>55</v>
      </c>
      <c r="B58" s="103"/>
      <c r="C58" s="103"/>
      <c r="D58" s="103"/>
      <c r="E58" s="112"/>
      <c r="F58" s="103"/>
      <c r="G58" s="104">
        <f t="shared" si="0"/>
        <v>0</v>
      </c>
      <c r="I58" s="95" cm="1">
        <f t="array" ref="I58">_xlfn.IFS(D58="Tek Disiplinli",J58,D58="Çok Disiplinli",J58*2,D58="Üniversite Sanayi İşbirlikli",J58*2,D58="",0)</f>
        <v>0</v>
      </c>
      <c r="J58" s="95" cm="1">
        <f t="array" ref="J58">_xlfn.IFS(C58="Danışman",K58,C58="Eş Danışman",K58/2,C58="",0)</f>
        <v>0</v>
      </c>
      <c r="K58" s="95" cm="1">
        <f t="array" ref="K58">_xlfn.IFS(B58="Doktora Tezi",75, B58="Uzmanlık Tezi",50,B58="Yüksek Lisans Tezi",30, B58="",0)</f>
        <v>0</v>
      </c>
    </row>
    <row r="59" spans="1:11" ht="37.5" customHeight="1">
      <c r="A59" s="102">
        <v>56</v>
      </c>
      <c r="B59" s="103"/>
      <c r="C59" s="103"/>
      <c r="D59" s="103"/>
      <c r="E59" s="112"/>
      <c r="F59" s="103"/>
      <c r="G59" s="104">
        <f t="shared" si="0"/>
        <v>0</v>
      </c>
      <c r="I59" s="95" cm="1">
        <f t="array" ref="I59">_xlfn.IFS(D59="Tek Disiplinli",J59,D59="Çok Disiplinli",J59*2,D59="Üniversite Sanayi İşbirlikli",J59*2,D59="",0)</f>
        <v>0</v>
      </c>
      <c r="J59" s="95" cm="1">
        <f t="array" ref="J59">_xlfn.IFS(C59="Danışman",K59,C59="Eş Danışman",K59/2,C59="",0)</f>
        <v>0</v>
      </c>
      <c r="K59" s="95" cm="1">
        <f t="array" ref="K59">_xlfn.IFS(B59="Doktora Tezi",75, B59="Uzmanlık Tezi",50,B59="Yüksek Lisans Tezi",30, B59="",0)</f>
        <v>0</v>
      </c>
    </row>
    <row r="60" spans="1:11" ht="37.5" customHeight="1">
      <c r="A60" s="102">
        <v>57</v>
      </c>
      <c r="B60" s="103"/>
      <c r="C60" s="103"/>
      <c r="D60" s="103"/>
      <c r="E60" s="112"/>
      <c r="F60" s="103"/>
      <c r="G60" s="104">
        <f t="shared" si="0"/>
        <v>0</v>
      </c>
      <c r="I60" s="95" cm="1">
        <f t="array" ref="I60">_xlfn.IFS(D60="Tek Disiplinli",J60,D60="Çok Disiplinli",J60*2,D60="Üniversite Sanayi İşbirlikli",J60*2,D60="",0)</f>
        <v>0</v>
      </c>
      <c r="J60" s="95" cm="1">
        <f t="array" ref="J60">_xlfn.IFS(C60="Danışman",K60,C60="Eş Danışman",K60/2,C60="",0)</f>
        <v>0</v>
      </c>
      <c r="K60" s="95" cm="1">
        <f t="array" ref="K60">_xlfn.IFS(B60="Doktora Tezi",75, B60="Uzmanlık Tezi",50,B60="Yüksek Lisans Tezi",30, B60="",0)</f>
        <v>0</v>
      </c>
    </row>
    <row r="61" spans="1:11" ht="37.5" customHeight="1">
      <c r="A61" s="78">
        <v>58</v>
      </c>
      <c r="B61" s="103"/>
      <c r="C61" s="103"/>
      <c r="D61" s="103"/>
      <c r="E61" s="112"/>
      <c r="F61" s="103"/>
      <c r="G61" s="104">
        <f t="shared" si="0"/>
        <v>0</v>
      </c>
      <c r="I61" s="95" cm="1">
        <f t="array" ref="I61">_xlfn.IFS(D61="Tek Disiplinli",J61,D61="Çok Disiplinli",J61*2,D61="Üniversite Sanayi İşbirlikli",J61*2,D61="",0)</f>
        <v>0</v>
      </c>
      <c r="J61" s="95" cm="1">
        <f t="array" ref="J61">_xlfn.IFS(C61="Danışman",K61,C61="Eş Danışman",K61/2,C61="",0)</f>
        <v>0</v>
      </c>
      <c r="K61" s="95" cm="1">
        <f t="array" ref="K61">_xlfn.IFS(B61="Doktora Tezi",75, B61="Uzmanlık Tezi",50,B61="Yüksek Lisans Tezi",30, B61="",0)</f>
        <v>0</v>
      </c>
    </row>
    <row r="62" spans="1:11" ht="37.5" customHeight="1">
      <c r="A62" s="102">
        <v>59</v>
      </c>
      <c r="B62" s="103"/>
      <c r="C62" s="103"/>
      <c r="D62" s="103"/>
      <c r="E62" s="112"/>
      <c r="F62" s="103"/>
      <c r="G62" s="104">
        <f t="shared" si="0"/>
        <v>0</v>
      </c>
      <c r="I62" s="95" cm="1">
        <f t="array" ref="I62">_xlfn.IFS(D62="Tek Disiplinli",J62,D62="Çok Disiplinli",J62*2,D62="Üniversite Sanayi İşbirlikli",J62*2,D62="",0)</f>
        <v>0</v>
      </c>
      <c r="J62" s="95" cm="1">
        <f t="array" ref="J62">_xlfn.IFS(C62="Danışman",K62,C62="Eş Danışman",K62/2,C62="",0)</f>
        <v>0</v>
      </c>
      <c r="K62" s="95" cm="1">
        <f t="array" ref="K62">_xlfn.IFS(B62="Doktora Tezi",75, B62="Uzmanlık Tezi",50,B62="Yüksek Lisans Tezi",30, B62="",0)</f>
        <v>0</v>
      </c>
    </row>
    <row r="63" spans="1:11" ht="37.5" customHeight="1">
      <c r="A63" s="102">
        <v>60</v>
      </c>
      <c r="B63" s="103"/>
      <c r="C63" s="103"/>
      <c r="D63" s="103"/>
      <c r="E63" s="112"/>
      <c r="F63" s="103"/>
      <c r="G63" s="104">
        <f t="shared" si="0"/>
        <v>0</v>
      </c>
      <c r="I63" s="95" cm="1">
        <f t="array" ref="I63">_xlfn.IFS(D63="Tek Disiplinli",J63,D63="Çok Disiplinli",J63*2,D63="Üniversite Sanayi İşbirlikli",J63*2,D63="",0)</f>
        <v>0</v>
      </c>
      <c r="J63" s="95" cm="1">
        <f t="array" ref="J63">_xlfn.IFS(C63="Danışman",K63,C63="Eş Danışman",K63/2,C63="",0)</f>
        <v>0</v>
      </c>
      <c r="K63" s="95" cm="1">
        <f t="array" ref="K63">_xlfn.IFS(B63="Doktora Tezi",75, B63="Uzmanlık Tezi",50,B63="Yüksek Lisans Tezi",30, B63="",0)</f>
        <v>0</v>
      </c>
    </row>
    <row r="64" spans="1:11" ht="37.5" customHeight="1">
      <c r="A64" s="78">
        <v>61</v>
      </c>
      <c r="B64" s="103"/>
      <c r="C64" s="103"/>
      <c r="D64" s="103"/>
      <c r="E64" s="112"/>
      <c r="F64" s="103"/>
      <c r="G64" s="104">
        <f t="shared" si="0"/>
        <v>0</v>
      </c>
      <c r="I64" s="95" cm="1">
        <f t="array" ref="I64">_xlfn.IFS(D64="Tek Disiplinli",J64,D64="Çok Disiplinli",J64*2,D64="Üniversite Sanayi İşbirlikli",J64*2,D64="",0)</f>
        <v>0</v>
      </c>
      <c r="J64" s="95" cm="1">
        <f t="array" ref="J64">_xlfn.IFS(C64="Danışman",K64,C64="Eş Danışman",K64/2,C64="",0)</f>
        <v>0</v>
      </c>
      <c r="K64" s="95" cm="1">
        <f t="array" ref="K64">_xlfn.IFS(B64="Doktora Tezi",75, B64="Uzmanlık Tezi",50,B64="Yüksek Lisans Tezi",30, B64="",0)</f>
        <v>0</v>
      </c>
    </row>
    <row r="65" spans="1:11" ht="37.5" customHeight="1">
      <c r="A65" s="102">
        <v>62</v>
      </c>
      <c r="B65" s="103"/>
      <c r="C65" s="103"/>
      <c r="D65" s="103"/>
      <c r="E65" s="112"/>
      <c r="F65" s="103"/>
      <c r="G65" s="104">
        <f t="shared" si="0"/>
        <v>0</v>
      </c>
      <c r="I65" s="95" cm="1">
        <f t="array" ref="I65">_xlfn.IFS(D65="Tek Disiplinli",J65,D65="Çok Disiplinli",J65*2,D65="Üniversite Sanayi İşbirlikli",J65*2,D65="",0)</f>
        <v>0</v>
      </c>
      <c r="J65" s="95" cm="1">
        <f t="array" ref="J65">_xlfn.IFS(C65="Danışman",K65,C65="Eş Danışman",K65/2,C65="",0)</f>
        <v>0</v>
      </c>
      <c r="K65" s="95" cm="1">
        <f t="array" ref="K65">_xlfn.IFS(B65="Doktora Tezi",75, B65="Uzmanlık Tezi",50,B65="Yüksek Lisans Tezi",30, B65="",0)</f>
        <v>0</v>
      </c>
    </row>
    <row r="66" spans="1:11" ht="37.5" customHeight="1">
      <c r="A66" s="102">
        <v>63</v>
      </c>
      <c r="B66" s="103"/>
      <c r="C66" s="103"/>
      <c r="D66" s="103"/>
      <c r="E66" s="112"/>
      <c r="F66" s="103"/>
      <c r="G66" s="104">
        <f t="shared" si="0"/>
        <v>0</v>
      </c>
      <c r="I66" s="95" cm="1">
        <f t="array" ref="I66">_xlfn.IFS(D66="Tek Disiplinli",J66,D66="Çok Disiplinli",J66*2,D66="Üniversite Sanayi İşbirlikli",J66*2,D66="",0)</f>
        <v>0</v>
      </c>
      <c r="J66" s="95" cm="1">
        <f t="array" ref="J66">_xlfn.IFS(C66="Danışman",K66,C66="Eş Danışman",K66/2,C66="",0)</f>
        <v>0</v>
      </c>
      <c r="K66" s="95" cm="1">
        <f t="array" ref="K66">_xlfn.IFS(B66="Doktora Tezi",75, B66="Uzmanlık Tezi",50,B66="Yüksek Lisans Tezi",30, B66="",0)</f>
        <v>0</v>
      </c>
    </row>
    <row r="67" spans="1:11" ht="37.5" customHeight="1">
      <c r="A67" s="78">
        <v>64</v>
      </c>
      <c r="B67" s="103"/>
      <c r="C67" s="103"/>
      <c r="D67" s="103"/>
      <c r="E67" s="112"/>
      <c r="F67" s="103"/>
      <c r="G67" s="104">
        <f t="shared" si="0"/>
        <v>0</v>
      </c>
      <c r="I67" s="95" cm="1">
        <f t="array" ref="I67">_xlfn.IFS(D67="Tek Disiplinli",J67,D67="Çok Disiplinli",J67*2,D67="Üniversite Sanayi İşbirlikli",J67*2,D67="",0)</f>
        <v>0</v>
      </c>
      <c r="J67" s="95" cm="1">
        <f t="array" ref="J67">_xlfn.IFS(C67="Danışman",K67,C67="Eş Danışman",K67/2,C67="",0)</f>
        <v>0</v>
      </c>
      <c r="K67" s="95" cm="1">
        <f t="array" ref="K67">_xlfn.IFS(B67="Doktora Tezi",75, B67="Uzmanlık Tezi",50,B67="Yüksek Lisans Tezi",30, B67="",0)</f>
        <v>0</v>
      </c>
    </row>
    <row r="68" spans="1:11" ht="37.5" customHeight="1">
      <c r="A68" s="102">
        <v>65</v>
      </c>
      <c r="B68" s="103"/>
      <c r="C68" s="103"/>
      <c r="D68" s="103"/>
      <c r="E68" s="112"/>
      <c r="F68" s="103"/>
      <c r="G68" s="104">
        <f t="shared" si="0"/>
        <v>0</v>
      </c>
      <c r="I68" s="95" cm="1">
        <f t="array" ref="I68">_xlfn.IFS(D68="Tek Disiplinli",J68,D68="Çok Disiplinli",J68*2,D68="Üniversite Sanayi İşbirlikli",J68*2,D68="",0)</f>
        <v>0</v>
      </c>
      <c r="J68" s="95" cm="1">
        <f t="array" ref="J68">_xlfn.IFS(C68="Danışman",K68,C68="Eş Danışman",K68/2,C68="",0)</f>
        <v>0</v>
      </c>
      <c r="K68" s="95" cm="1">
        <f t="array" ref="K68">_xlfn.IFS(B68="Doktora Tezi",75, B68="Uzmanlık Tezi",50,B68="Yüksek Lisans Tezi",30, B68="",0)</f>
        <v>0</v>
      </c>
    </row>
    <row r="69" spans="1:11" ht="37.5" customHeight="1">
      <c r="A69" s="102">
        <v>66</v>
      </c>
      <c r="B69" s="103"/>
      <c r="C69" s="103"/>
      <c r="D69" s="103"/>
      <c r="E69" s="112"/>
      <c r="F69" s="103"/>
      <c r="G69" s="104">
        <f t="shared" ref="G69:G101" si="1">I69</f>
        <v>0</v>
      </c>
      <c r="I69" s="95" cm="1">
        <f t="array" ref="I69">_xlfn.IFS(D69="Tek Disiplinli",J69,D69="Çok Disiplinli",J69*2,D69="Üniversite Sanayi İşbirlikli",J69*2,D69="",0)</f>
        <v>0</v>
      </c>
      <c r="J69" s="95" cm="1">
        <f t="array" ref="J69">_xlfn.IFS(C69="Danışman",K69,C69="Eş Danışman",K69/2,C69="",0)</f>
        <v>0</v>
      </c>
      <c r="K69" s="95" cm="1">
        <f t="array" ref="K69">_xlfn.IFS(B69="Doktora Tezi",75, B69="Uzmanlık Tezi",50,B69="Yüksek Lisans Tezi",30, B69="",0)</f>
        <v>0</v>
      </c>
    </row>
    <row r="70" spans="1:11" ht="37.5" customHeight="1">
      <c r="A70" s="78">
        <v>67</v>
      </c>
      <c r="B70" s="103"/>
      <c r="C70" s="103"/>
      <c r="D70" s="103"/>
      <c r="E70" s="112"/>
      <c r="F70" s="103"/>
      <c r="G70" s="104">
        <f t="shared" si="1"/>
        <v>0</v>
      </c>
      <c r="I70" s="95" cm="1">
        <f t="array" ref="I70">_xlfn.IFS(D70="Tek Disiplinli",J70,D70="Çok Disiplinli",J70*2,D70="Üniversite Sanayi İşbirlikli",J70*2,D70="",0)</f>
        <v>0</v>
      </c>
      <c r="J70" s="95" cm="1">
        <f t="array" ref="J70">_xlfn.IFS(C70="Danışman",K70,C70="Eş Danışman",K70/2,C70="",0)</f>
        <v>0</v>
      </c>
      <c r="K70" s="95" cm="1">
        <f t="array" ref="K70">_xlfn.IFS(B70="Doktora Tezi",75, B70="Uzmanlık Tezi",50,B70="Yüksek Lisans Tezi",30, B70="",0)</f>
        <v>0</v>
      </c>
    </row>
    <row r="71" spans="1:11" ht="37.5" customHeight="1">
      <c r="A71" s="102">
        <v>68</v>
      </c>
      <c r="B71" s="103"/>
      <c r="C71" s="103"/>
      <c r="D71" s="103"/>
      <c r="E71" s="112"/>
      <c r="F71" s="103"/>
      <c r="G71" s="104">
        <f t="shared" si="1"/>
        <v>0</v>
      </c>
      <c r="I71" s="95" cm="1">
        <f t="array" ref="I71">_xlfn.IFS(D71="Tek Disiplinli",J71,D71="Çok Disiplinli",J71*2,D71="Üniversite Sanayi İşbirlikli",J71*2,D71="",0)</f>
        <v>0</v>
      </c>
      <c r="J71" s="95" cm="1">
        <f t="array" ref="J71">_xlfn.IFS(C71="Danışman",K71,C71="Eş Danışman",K71/2,C71="",0)</f>
        <v>0</v>
      </c>
      <c r="K71" s="95" cm="1">
        <f t="array" ref="K71">_xlfn.IFS(B71="Doktora Tezi",75, B71="Uzmanlık Tezi",50,B71="Yüksek Lisans Tezi",30, B71="",0)</f>
        <v>0</v>
      </c>
    </row>
    <row r="72" spans="1:11" ht="37.5" customHeight="1">
      <c r="A72" s="102">
        <v>69</v>
      </c>
      <c r="B72" s="103"/>
      <c r="C72" s="103"/>
      <c r="D72" s="103"/>
      <c r="E72" s="112"/>
      <c r="F72" s="103"/>
      <c r="G72" s="104">
        <f t="shared" si="1"/>
        <v>0</v>
      </c>
      <c r="I72" s="95" cm="1">
        <f t="array" ref="I72">_xlfn.IFS(D72="Tek Disiplinli",J72,D72="Çok Disiplinli",J72*2,D72="Üniversite Sanayi İşbirlikli",J72*2,D72="",0)</f>
        <v>0</v>
      </c>
      <c r="J72" s="95" cm="1">
        <f t="array" ref="J72">_xlfn.IFS(C72="Danışman",K72,C72="Eş Danışman",K72/2,C72="",0)</f>
        <v>0</v>
      </c>
      <c r="K72" s="95" cm="1">
        <f t="array" ref="K72">_xlfn.IFS(B72="Doktora Tezi",75, B72="Uzmanlık Tezi",50,B72="Yüksek Lisans Tezi",30, B72="",0)</f>
        <v>0</v>
      </c>
    </row>
    <row r="73" spans="1:11" ht="37.5" customHeight="1">
      <c r="A73" s="78">
        <v>70</v>
      </c>
      <c r="B73" s="103"/>
      <c r="C73" s="103"/>
      <c r="D73" s="103"/>
      <c r="E73" s="112"/>
      <c r="F73" s="103"/>
      <c r="G73" s="104">
        <f t="shared" si="1"/>
        <v>0</v>
      </c>
      <c r="I73" s="95" cm="1">
        <f t="array" ref="I73">_xlfn.IFS(D73="Tek Disiplinli",J73,D73="Çok Disiplinli",J73*2,D73="Üniversite Sanayi İşbirlikli",J73*2,D73="",0)</f>
        <v>0</v>
      </c>
      <c r="J73" s="95" cm="1">
        <f t="array" ref="J73">_xlfn.IFS(C73="Danışman",K73,C73="Eş Danışman",K73/2,C73="",0)</f>
        <v>0</v>
      </c>
      <c r="K73" s="95" cm="1">
        <f t="array" ref="K73">_xlfn.IFS(B73="Doktora Tezi",75, B73="Uzmanlık Tezi",50,B73="Yüksek Lisans Tezi",30, B73="",0)</f>
        <v>0</v>
      </c>
    </row>
    <row r="74" spans="1:11" ht="37.5" customHeight="1">
      <c r="A74" s="102">
        <v>71</v>
      </c>
      <c r="B74" s="103"/>
      <c r="C74" s="103"/>
      <c r="D74" s="103"/>
      <c r="E74" s="112"/>
      <c r="F74" s="103"/>
      <c r="G74" s="104">
        <f t="shared" si="1"/>
        <v>0</v>
      </c>
      <c r="I74" s="95" cm="1">
        <f t="array" ref="I74">_xlfn.IFS(D74="Tek Disiplinli",J74,D74="Çok Disiplinli",J74*2,D74="Üniversite Sanayi İşbirlikli",J74*2,D74="",0)</f>
        <v>0</v>
      </c>
      <c r="J74" s="95" cm="1">
        <f t="array" ref="J74">_xlfn.IFS(C74="Danışman",K74,C74="Eş Danışman",K74/2,C74="",0)</f>
        <v>0</v>
      </c>
      <c r="K74" s="95" cm="1">
        <f t="array" ref="K74">_xlfn.IFS(B74="Doktora Tezi",75, B74="Uzmanlık Tezi",50,B74="Yüksek Lisans Tezi",30, B74="",0)</f>
        <v>0</v>
      </c>
    </row>
    <row r="75" spans="1:11" ht="37.5" customHeight="1">
      <c r="A75" s="102">
        <v>72</v>
      </c>
      <c r="B75" s="103"/>
      <c r="C75" s="103"/>
      <c r="D75" s="103"/>
      <c r="E75" s="112"/>
      <c r="F75" s="103"/>
      <c r="G75" s="104">
        <f t="shared" si="1"/>
        <v>0</v>
      </c>
      <c r="I75" s="95" cm="1">
        <f t="array" ref="I75">_xlfn.IFS(D75="Tek Disiplinli",J75,D75="Çok Disiplinli",J75*2,D75="Üniversite Sanayi İşbirlikli",J75*2,D75="",0)</f>
        <v>0</v>
      </c>
      <c r="J75" s="95" cm="1">
        <f t="array" ref="J75">_xlfn.IFS(C75="Danışman",K75,C75="Eş Danışman",K75/2,C75="",0)</f>
        <v>0</v>
      </c>
      <c r="K75" s="95" cm="1">
        <f t="array" ref="K75">_xlfn.IFS(B75="Doktora Tezi",75, B75="Uzmanlık Tezi",50,B75="Yüksek Lisans Tezi",30, B75="",0)</f>
        <v>0</v>
      </c>
    </row>
    <row r="76" spans="1:11" ht="37.5" customHeight="1">
      <c r="A76" s="78">
        <v>73</v>
      </c>
      <c r="B76" s="103"/>
      <c r="C76" s="103"/>
      <c r="D76" s="103"/>
      <c r="E76" s="112"/>
      <c r="F76" s="103"/>
      <c r="G76" s="104">
        <f t="shared" si="1"/>
        <v>0</v>
      </c>
      <c r="I76" s="95" cm="1">
        <f t="array" ref="I76">_xlfn.IFS(D76="Tek Disiplinli",J76,D76="Çok Disiplinli",J76*2,D76="Üniversite Sanayi İşbirlikli",J76*2,D76="",0)</f>
        <v>0</v>
      </c>
      <c r="J76" s="95" cm="1">
        <f t="array" ref="J76">_xlfn.IFS(C76="Danışman",K76,C76="Eş Danışman",K76/2,C76="",0)</f>
        <v>0</v>
      </c>
      <c r="K76" s="95" cm="1">
        <f t="array" ref="K76">_xlfn.IFS(B76="Doktora Tezi",75, B76="Uzmanlık Tezi",50,B76="Yüksek Lisans Tezi",30, B76="",0)</f>
        <v>0</v>
      </c>
    </row>
    <row r="77" spans="1:11" ht="37.5" customHeight="1">
      <c r="A77" s="102">
        <v>74</v>
      </c>
      <c r="B77" s="103"/>
      <c r="C77" s="103"/>
      <c r="D77" s="103"/>
      <c r="E77" s="112"/>
      <c r="F77" s="103"/>
      <c r="G77" s="104">
        <f t="shared" si="1"/>
        <v>0</v>
      </c>
      <c r="I77" s="95" cm="1">
        <f t="array" ref="I77">_xlfn.IFS(D77="Tek Disiplinli",J77,D77="Çok Disiplinli",J77*2,D77="Üniversite Sanayi İşbirlikli",J77*2,D77="",0)</f>
        <v>0</v>
      </c>
      <c r="J77" s="95" cm="1">
        <f t="array" ref="J77">_xlfn.IFS(C77="Danışman",K77,C77="Eş Danışman",K77/2,C77="",0)</f>
        <v>0</v>
      </c>
      <c r="K77" s="95" cm="1">
        <f t="array" ref="K77">_xlfn.IFS(B77="Doktora Tezi",75, B77="Uzmanlık Tezi",50,B77="Yüksek Lisans Tezi",30, B77="",0)</f>
        <v>0</v>
      </c>
    </row>
    <row r="78" spans="1:11" ht="37.5" customHeight="1">
      <c r="A78" s="102">
        <v>75</v>
      </c>
      <c r="B78" s="103"/>
      <c r="C78" s="103"/>
      <c r="D78" s="103"/>
      <c r="E78" s="112"/>
      <c r="F78" s="103"/>
      <c r="G78" s="104">
        <f t="shared" si="1"/>
        <v>0</v>
      </c>
      <c r="I78" s="95" cm="1">
        <f t="array" ref="I78">_xlfn.IFS(D78="Tek Disiplinli",J78,D78="Çok Disiplinli",J78*2,D78="Üniversite Sanayi İşbirlikli",J78*2,D78="",0)</f>
        <v>0</v>
      </c>
      <c r="J78" s="95" cm="1">
        <f t="array" ref="J78">_xlfn.IFS(C78="Danışman",K78,C78="Eş Danışman",K78/2,C78="",0)</f>
        <v>0</v>
      </c>
      <c r="K78" s="95" cm="1">
        <f t="array" ref="K78">_xlfn.IFS(B78="Doktora Tezi",75, B78="Uzmanlık Tezi",50,B78="Yüksek Lisans Tezi",30, B78="",0)</f>
        <v>0</v>
      </c>
    </row>
    <row r="79" spans="1:11" ht="37.5" customHeight="1">
      <c r="A79" s="78">
        <v>76</v>
      </c>
      <c r="B79" s="103"/>
      <c r="C79" s="103"/>
      <c r="D79" s="103"/>
      <c r="E79" s="112"/>
      <c r="F79" s="103"/>
      <c r="G79" s="104">
        <f t="shared" si="1"/>
        <v>0</v>
      </c>
      <c r="I79" s="95" cm="1">
        <f t="array" ref="I79">_xlfn.IFS(D79="Tek Disiplinli",J79,D79="Çok Disiplinli",J79*2,D79="Üniversite Sanayi İşbirlikli",J79*2,D79="",0)</f>
        <v>0</v>
      </c>
      <c r="J79" s="95" cm="1">
        <f t="array" ref="J79">_xlfn.IFS(C79="Danışman",K79,C79="Eş Danışman",K79/2,C79="",0)</f>
        <v>0</v>
      </c>
      <c r="K79" s="95" cm="1">
        <f t="array" ref="K79">_xlfn.IFS(B79="Doktora Tezi",75, B79="Uzmanlık Tezi",50,B79="Yüksek Lisans Tezi",30, B79="",0)</f>
        <v>0</v>
      </c>
    </row>
    <row r="80" spans="1:11" ht="37.5" customHeight="1">
      <c r="A80" s="102">
        <v>77</v>
      </c>
      <c r="B80" s="103"/>
      <c r="C80" s="103"/>
      <c r="D80" s="103"/>
      <c r="E80" s="112"/>
      <c r="F80" s="103"/>
      <c r="G80" s="104">
        <f t="shared" si="1"/>
        <v>0</v>
      </c>
      <c r="I80" s="95" cm="1">
        <f t="array" ref="I80">_xlfn.IFS(D80="Tek Disiplinli",J80,D80="Çok Disiplinli",J80*2,D80="Üniversite Sanayi İşbirlikli",J80*2,D80="",0)</f>
        <v>0</v>
      </c>
      <c r="J80" s="95" cm="1">
        <f t="array" ref="J80">_xlfn.IFS(C80="Danışman",K80,C80="Eş Danışman",K80/2,C80="",0)</f>
        <v>0</v>
      </c>
      <c r="K80" s="95" cm="1">
        <f t="array" ref="K80">_xlfn.IFS(B80="Doktora Tezi",75, B80="Uzmanlık Tezi",50,B80="Yüksek Lisans Tezi",30, B80="",0)</f>
        <v>0</v>
      </c>
    </row>
    <row r="81" spans="1:11" ht="37.5" customHeight="1">
      <c r="A81" s="102">
        <v>78</v>
      </c>
      <c r="B81" s="103"/>
      <c r="C81" s="103"/>
      <c r="D81" s="103"/>
      <c r="E81" s="112"/>
      <c r="F81" s="103"/>
      <c r="G81" s="104">
        <f t="shared" si="1"/>
        <v>0</v>
      </c>
      <c r="I81" s="95" cm="1">
        <f t="array" ref="I81">_xlfn.IFS(D81="Tek Disiplinli",J81,D81="Çok Disiplinli",J81*2,D81="Üniversite Sanayi İşbirlikli",J81*2,D81="",0)</f>
        <v>0</v>
      </c>
      <c r="J81" s="95" cm="1">
        <f t="array" ref="J81">_xlfn.IFS(C81="Danışman",K81,C81="Eş Danışman",K81/2,C81="",0)</f>
        <v>0</v>
      </c>
      <c r="K81" s="95" cm="1">
        <f t="array" ref="K81">_xlfn.IFS(B81="Doktora Tezi",75, B81="Uzmanlık Tezi",50,B81="Yüksek Lisans Tezi",30, B81="",0)</f>
        <v>0</v>
      </c>
    </row>
    <row r="82" spans="1:11" ht="37.5" customHeight="1">
      <c r="A82" s="78">
        <v>79</v>
      </c>
      <c r="B82" s="103"/>
      <c r="C82" s="103"/>
      <c r="D82" s="103"/>
      <c r="E82" s="112"/>
      <c r="F82" s="103"/>
      <c r="G82" s="104">
        <f t="shared" si="1"/>
        <v>0</v>
      </c>
      <c r="I82" s="95" cm="1">
        <f t="array" ref="I82">_xlfn.IFS(D82="Tek Disiplinli",J82,D82="Çok Disiplinli",J82*2,D82="Üniversite Sanayi İşbirlikli",J82*2,D82="",0)</f>
        <v>0</v>
      </c>
      <c r="J82" s="95" cm="1">
        <f t="array" ref="J82">_xlfn.IFS(C82="Danışman",K82,C82="Eş Danışman",K82/2,C82="",0)</f>
        <v>0</v>
      </c>
      <c r="K82" s="95" cm="1">
        <f t="array" ref="K82">_xlfn.IFS(B82="Doktora Tezi",75, B82="Uzmanlık Tezi",50,B82="Yüksek Lisans Tezi",30, B82="",0)</f>
        <v>0</v>
      </c>
    </row>
    <row r="83" spans="1:11" ht="37.5" customHeight="1">
      <c r="A83" s="102">
        <v>80</v>
      </c>
      <c r="B83" s="103"/>
      <c r="C83" s="103"/>
      <c r="D83" s="103"/>
      <c r="E83" s="112"/>
      <c r="F83" s="103"/>
      <c r="G83" s="104">
        <f t="shared" si="1"/>
        <v>0</v>
      </c>
      <c r="I83" s="95" cm="1">
        <f t="array" ref="I83">_xlfn.IFS(D83="Tek Disiplinli",J83,D83="Çok Disiplinli",J83*2,D83="Üniversite Sanayi İşbirlikli",J83*2,D83="",0)</f>
        <v>0</v>
      </c>
      <c r="J83" s="95" cm="1">
        <f t="array" ref="J83">_xlfn.IFS(C83="Danışman",K83,C83="Eş Danışman",K83/2,C83="",0)</f>
        <v>0</v>
      </c>
      <c r="K83" s="95" cm="1">
        <f t="array" ref="K83">_xlfn.IFS(B83="Doktora Tezi",75, B83="Uzmanlık Tezi",50,B83="Yüksek Lisans Tezi",30, B83="",0)</f>
        <v>0</v>
      </c>
    </row>
    <row r="84" spans="1:11" ht="37.5" customHeight="1">
      <c r="A84" s="102">
        <v>81</v>
      </c>
      <c r="B84" s="103"/>
      <c r="C84" s="103"/>
      <c r="D84" s="103"/>
      <c r="E84" s="112"/>
      <c r="F84" s="103"/>
      <c r="G84" s="104">
        <f t="shared" si="1"/>
        <v>0</v>
      </c>
      <c r="I84" s="95" cm="1">
        <f t="array" ref="I84">_xlfn.IFS(D84="Tek Disiplinli",J84,D84="Çok Disiplinli",J84*2,D84="Üniversite Sanayi İşbirlikli",J84*2,D84="",0)</f>
        <v>0</v>
      </c>
      <c r="J84" s="95" cm="1">
        <f t="array" ref="J84">_xlfn.IFS(C84="Danışman",K84,C84="Eş Danışman",K84/2,C84="",0)</f>
        <v>0</v>
      </c>
      <c r="K84" s="95" cm="1">
        <f t="array" ref="K84">_xlfn.IFS(B84="Doktora Tezi",75, B84="Uzmanlık Tezi",50,B84="Yüksek Lisans Tezi",30, B84="",0)</f>
        <v>0</v>
      </c>
    </row>
    <row r="85" spans="1:11" ht="37.5" customHeight="1">
      <c r="A85" s="78">
        <v>82</v>
      </c>
      <c r="B85" s="103"/>
      <c r="C85" s="103"/>
      <c r="D85" s="103"/>
      <c r="E85" s="112"/>
      <c r="F85" s="103"/>
      <c r="G85" s="104">
        <f t="shared" si="1"/>
        <v>0</v>
      </c>
      <c r="I85" s="95" cm="1">
        <f t="array" ref="I85">_xlfn.IFS(D85="Tek Disiplinli",J85,D85="Çok Disiplinli",J85*2,D85="Üniversite Sanayi İşbirlikli",J85*2,D85="",0)</f>
        <v>0</v>
      </c>
      <c r="J85" s="95" cm="1">
        <f t="array" ref="J85">_xlfn.IFS(C85="Danışman",K85,C85="Eş Danışman",K85/2,C85="",0)</f>
        <v>0</v>
      </c>
      <c r="K85" s="95" cm="1">
        <f t="array" ref="K85">_xlfn.IFS(B85="Doktora Tezi",75, B85="Uzmanlık Tezi",50,B85="Yüksek Lisans Tezi",30, B85="",0)</f>
        <v>0</v>
      </c>
    </row>
    <row r="86" spans="1:11" ht="37.5" customHeight="1">
      <c r="A86" s="102">
        <v>83</v>
      </c>
      <c r="B86" s="103"/>
      <c r="C86" s="103"/>
      <c r="D86" s="103"/>
      <c r="E86" s="112"/>
      <c r="F86" s="103"/>
      <c r="G86" s="104">
        <f t="shared" si="1"/>
        <v>0</v>
      </c>
      <c r="I86" s="95" cm="1">
        <f t="array" ref="I86">_xlfn.IFS(D86="Tek Disiplinli",J86,D86="Çok Disiplinli",J86*2,D86="Üniversite Sanayi İşbirlikli",J86*2,D86="",0)</f>
        <v>0</v>
      </c>
      <c r="J86" s="95" cm="1">
        <f t="array" ref="J86">_xlfn.IFS(C86="Danışman",K86,C86="Eş Danışman",K86/2,C86="",0)</f>
        <v>0</v>
      </c>
      <c r="K86" s="95" cm="1">
        <f t="array" ref="K86">_xlfn.IFS(B86="Doktora Tezi",75, B86="Uzmanlık Tezi",50,B86="Yüksek Lisans Tezi",30, B86="",0)</f>
        <v>0</v>
      </c>
    </row>
    <row r="87" spans="1:11" ht="37.5" customHeight="1">
      <c r="A87" s="102">
        <v>84</v>
      </c>
      <c r="B87" s="103"/>
      <c r="C87" s="103"/>
      <c r="D87" s="103"/>
      <c r="E87" s="112"/>
      <c r="F87" s="103"/>
      <c r="G87" s="104">
        <f t="shared" si="1"/>
        <v>0</v>
      </c>
      <c r="I87" s="95" cm="1">
        <f t="array" ref="I87">_xlfn.IFS(D87="Tek Disiplinli",J87,D87="Çok Disiplinli",J87*2,D87="Üniversite Sanayi İşbirlikli",J87*2,D87="",0)</f>
        <v>0</v>
      </c>
      <c r="J87" s="95" cm="1">
        <f t="array" ref="J87">_xlfn.IFS(C87="Danışman",K87,C87="Eş Danışman",K87/2,C87="",0)</f>
        <v>0</v>
      </c>
      <c r="K87" s="95" cm="1">
        <f t="array" ref="K87">_xlfn.IFS(B87="Doktora Tezi",75, B87="Uzmanlık Tezi",50,B87="Yüksek Lisans Tezi",30, B87="",0)</f>
        <v>0</v>
      </c>
    </row>
    <row r="88" spans="1:11" ht="37.5" customHeight="1">
      <c r="A88" s="78">
        <v>85</v>
      </c>
      <c r="B88" s="103"/>
      <c r="C88" s="103"/>
      <c r="D88" s="103"/>
      <c r="E88" s="112"/>
      <c r="F88" s="103"/>
      <c r="G88" s="104">
        <f t="shared" si="1"/>
        <v>0</v>
      </c>
      <c r="I88" s="95" cm="1">
        <f t="array" ref="I88">_xlfn.IFS(D88="Tek Disiplinli",J88,D88="Çok Disiplinli",J88*2,D88="Üniversite Sanayi İşbirlikli",J88*2,D88="",0)</f>
        <v>0</v>
      </c>
      <c r="J88" s="95" cm="1">
        <f t="array" ref="J88">_xlfn.IFS(C88="Danışman",K88,C88="Eş Danışman",K88/2,C88="",0)</f>
        <v>0</v>
      </c>
      <c r="K88" s="95" cm="1">
        <f t="array" ref="K88">_xlfn.IFS(B88="Doktora Tezi",75, B88="Uzmanlık Tezi",50,B88="Yüksek Lisans Tezi",30, B88="",0)</f>
        <v>0</v>
      </c>
    </row>
    <row r="89" spans="1:11" ht="37.5" customHeight="1">
      <c r="A89" s="102">
        <v>86</v>
      </c>
      <c r="B89" s="103"/>
      <c r="C89" s="103"/>
      <c r="D89" s="103"/>
      <c r="E89" s="112"/>
      <c r="F89" s="103"/>
      <c r="G89" s="104">
        <f t="shared" si="1"/>
        <v>0</v>
      </c>
      <c r="I89" s="95" cm="1">
        <f t="array" ref="I89">_xlfn.IFS(D89="Tek Disiplinli",J89,D89="Çok Disiplinli",J89*2,D89="Üniversite Sanayi İşbirlikli",J89*2,D89="",0)</f>
        <v>0</v>
      </c>
      <c r="J89" s="95" cm="1">
        <f t="array" ref="J89">_xlfn.IFS(C89="Danışman",K89,C89="Eş Danışman",K89/2,C89="",0)</f>
        <v>0</v>
      </c>
      <c r="K89" s="95" cm="1">
        <f t="array" ref="K89">_xlfn.IFS(B89="Doktora Tezi",75, B89="Uzmanlık Tezi",50,B89="Yüksek Lisans Tezi",30, B89="",0)</f>
        <v>0</v>
      </c>
    </row>
    <row r="90" spans="1:11" ht="37.5" customHeight="1">
      <c r="A90" s="102">
        <v>87</v>
      </c>
      <c r="B90" s="103"/>
      <c r="C90" s="103"/>
      <c r="D90" s="103"/>
      <c r="E90" s="112"/>
      <c r="F90" s="103"/>
      <c r="G90" s="104">
        <f t="shared" si="1"/>
        <v>0</v>
      </c>
      <c r="I90" s="95" cm="1">
        <f t="array" ref="I90">_xlfn.IFS(D90="Tek Disiplinli",J90,D90="Çok Disiplinli",J90*2,D90="Üniversite Sanayi İşbirlikli",J90*2,D90="",0)</f>
        <v>0</v>
      </c>
      <c r="J90" s="95" cm="1">
        <f t="array" ref="J90">_xlfn.IFS(C90="Danışman",K90,C90="Eş Danışman",K90/2,C90="",0)</f>
        <v>0</v>
      </c>
      <c r="K90" s="95" cm="1">
        <f t="array" ref="K90">_xlfn.IFS(B90="Doktora Tezi",75, B90="Uzmanlık Tezi",50,B90="Yüksek Lisans Tezi",30, B90="",0)</f>
        <v>0</v>
      </c>
    </row>
    <row r="91" spans="1:11" ht="37.5" customHeight="1">
      <c r="A91" s="78">
        <v>88</v>
      </c>
      <c r="B91" s="103"/>
      <c r="C91" s="103"/>
      <c r="D91" s="103"/>
      <c r="E91" s="112"/>
      <c r="F91" s="103"/>
      <c r="G91" s="104">
        <f t="shared" si="1"/>
        <v>0</v>
      </c>
      <c r="I91" s="95" cm="1">
        <f t="array" ref="I91">_xlfn.IFS(D91="Tek Disiplinli",J91,D91="Çok Disiplinli",J91*2,D91="Üniversite Sanayi İşbirlikli",J91*2,D91="",0)</f>
        <v>0</v>
      </c>
      <c r="J91" s="95" cm="1">
        <f t="array" ref="J91">_xlfn.IFS(C91="Danışman",K91,C91="Eş Danışman",K91/2,C91="",0)</f>
        <v>0</v>
      </c>
      <c r="K91" s="95" cm="1">
        <f t="array" ref="K91">_xlfn.IFS(B91="Doktora Tezi",75, B91="Uzmanlık Tezi",50,B91="Yüksek Lisans Tezi",30, B91="",0)</f>
        <v>0</v>
      </c>
    </row>
    <row r="92" spans="1:11" ht="37.5" customHeight="1">
      <c r="A92" s="102">
        <v>89</v>
      </c>
      <c r="B92" s="103"/>
      <c r="C92" s="103"/>
      <c r="D92" s="103"/>
      <c r="E92" s="112"/>
      <c r="F92" s="103"/>
      <c r="G92" s="104">
        <f t="shared" si="1"/>
        <v>0</v>
      </c>
      <c r="I92" s="95" cm="1">
        <f t="array" ref="I92">_xlfn.IFS(D92="Tek Disiplinli",J92,D92="Çok Disiplinli",J92*2,D92="Üniversite Sanayi İşbirlikli",J92*2,D92="",0)</f>
        <v>0</v>
      </c>
      <c r="J92" s="95" cm="1">
        <f t="array" ref="J92">_xlfn.IFS(C92="Danışman",K92,C92="Eş Danışman",K92/2,C92="",0)</f>
        <v>0</v>
      </c>
      <c r="K92" s="95" cm="1">
        <f t="array" ref="K92">_xlfn.IFS(B92="Doktora Tezi",75, B92="Uzmanlık Tezi",50,B92="Yüksek Lisans Tezi",30, B92="",0)</f>
        <v>0</v>
      </c>
    </row>
    <row r="93" spans="1:11" ht="37.5" customHeight="1">
      <c r="A93" s="102">
        <v>90</v>
      </c>
      <c r="B93" s="103"/>
      <c r="C93" s="103"/>
      <c r="D93" s="103"/>
      <c r="E93" s="112"/>
      <c r="F93" s="103"/>
      <c r="G93" s="104">
        <f t="shared" si="1"/>
        <v>0</v>
      </c>
      <c r="I93" s="95" cm="1">
        <f t="array" ref="I93">_xlfn.IFS(D93="Tek Disiplinli",J93,D93="Çok Disiplinli",J93*2,D93="Üniversite Sanayi İşbirlikli",J93*2,D93="",0)</f>
        <v>0</v>
      </c>
      <c r="J93" s="95" cm="1">
        <f t="array" ref="J93">_xlfn.IFS(C93="Danışman",K93,C93="Eş Danışman",K93/2,C93="",0)</f>
        <v>0</v>
      </c>
      <c r="K93" s="95" cm="1">
        <f t="array" ref="K93">_xlfn.IFS(B93="Doktora Tezi",75, B93="Uzmanlık Tezi",50,B93="Yüksek Lisans Tezi",30, B93="",0)</f>
        <v>0</v>
      </c>
    </row>
    <row r="94" spans="1:11" ht="37.5" customHeight="1">
      <c r="A94" s="78">
        <v>91</v>
      </c>
      <c r="B94" s="103"/>
      <c r="C94" s="103"/>
      <c r="D94" s="103"/>
      <c r="E94" s="112"/>
      <c r="F94" s="103"/>
      <c r="G94" s="104">
        <f t="shared" si="1"/>
        <v>0</v>
      </c>
      <c r="I94" s="95" cm="1">
        <f t="array" ref="I94">_xlfn.IFS(D94="Tek Disiplinli",J94,D94="Çok Disiplinli",J94*2,D94="Üniversite Sanayi İşbirlikli",J94*2,D94="",0)</f>
        <v>0</v>
      </c>
      <c r="J94" s="95" cm="1">
        <f t="array" ref="J94">_xlfn.IFS(C94="Danışman",K94,C94="Eş Danışman",K94/2,C94="",0)</f>
        <v>0</v>
      </c>
      <c r="K94" s="95" cm="1">
        <f t="array" ref="K94">_xlfn.IFS(B94="Doktora Tezi",75, B94="Uzmanlık Tezi",50,B94="Yüksek Lisans Tezi",30, B94="",0)</f>
        <v>0</v>
      </c>
    </row>
    <row r="95" spans="1:11" ht="37.5" customHeight="1">
      <c r="A95" s="102">
        <v>92</v>
      </c>
      <c r="B95" s="103"/>
      <c r="C95" s="103"/>
      <c r="D95" s="103"/>
      <c r="E95" s="112"/>
      <c r="F95" s="103"/>
      <c r="G95" s="104">
        <f t="shared" si="1"/>
        <v>0</v>
      </c>
      <c r="I95" s="95" cm="1">
        <f t="array" ref="I95">_xlfn.IFS(D95="Tek Disiplinli",J95,D95="Çok Disiplinli",J95*2,D95="Üniversite Sanayi İşbirlikli",J95*2,D95="",0)</f>
        <v>0</v>
      </c>
      <c r="J95" s="95" cm="1">
        <f t="array" ref="J95">_xlfn.IFS(C95="Danışman",K95,C95="Eş Danışman",K95/2,C95="",0)</f>
        <v>0</v>
      </c>
      <c r="K95" s="95" cm="1">
        <f t="array" ref="K95">_xlfn.IFS(B95="Doktora Tezi",75, B95="Uzmanlık Tezi",50,B95="Yüksek Lisans Tezi",30, B95="",0)</f>
        <v>0</v>
      </c>
    </row>
    <row r="96" spans="1:11" ht="37.5" customHeight="1">
      <c r="A96" s="102">
        <v>93</v>
      </c>
      <c r="B96" s="103"/>
      <c r="C96" s="103"/>
      <c r="D96" s="103"/>
      <c r="E96" s="112"/>
      <c r="F96" s="103"/>
      <c r="G96" s="104">
        <f t="shared" si="1"/>
        <v>0</v>
      </c>
      <c r="I96" s="95" cm="1">
        <f t="array" ref="I96">_xlfn.IFS(D96="Tek Disiplinli",J96,D96="Çok Disiplinli",J96*2,D96="Üniversite Sanayi İşbirlikli",J96*2,D96="",0)</f>
        <v>0</v>
      </c>
      <c r="J96" s="95" cm="1">
        <f t="array" ref="J96">_xlfn.IFS(C96="Danışman",K96,C96="Eş Danışman",K96/2,C96="",0)</f>
        <v>0</v>
      </c>
      <c r="K96" s="95" cm="1">
        <f t="array" ref="K96">_xlfn.IFS(B96="Doktora Tezi",75, B96="Uzmanlık Tezi",50,B96="Yüksek Lisans Tezi",30, B96="",0)</f>
        <v>0</v>
      </c>
    </row>
    <row r="97" spans="1:11" ht="37.5" customHeight="1">
      <c r="A97" s="78">
        <v>94</v>
      </c>
      <c r="B97" s="103"/>
      <c r="C97" s="103"/>
      <c r="D97" s="103"/>
      <c r="E97" s="112"/>
      <c r="F97" s="103"/>
      <c r="G97" s="104">
        <f t="shared" si="1"/>
        <v>0</v>
      </c>
      <c r="I97" s="95" cm="1">
        <f t="array" ref="I97">_xlfn.IFS(D97="Tek Disiplinli",J97,D97="Çok Disiplinli",J97*2,D97="Üniversite Sanayi İşbirlikli",J97*2,D97="",0)</f>
        <v>0</v>
      </c>
      <c r="J97" s="95" cm="1">
        <f t="array" ref="J97">_xlfn.IFS(C97="Danışman",K97,C97="Eş Danışman",K97/2,C97="",0)</f>
        <v>0</v>
      </c>
      <c r="K97" s="95" cm="1">
        <f t="array" ref="K97">_xlfn.IFS(B97="Doktora Tezi",75, B97="Uzmanlık Tezi",50,B97="Yüksek Lisans Tezi",30, B97="",0)</f>
        <v>0</v>
      </c>
    </row>
    <row r="98" spans="1:11" ht="37.5" customHeight="1">
      <c r="A98" s="102">
        <v>95</v>
      </c>
      <c r="B98" s="103"/>
      <c r="C98" s="103"/>
      <c r="D98" s="103"/>
      <c r="E98" s="112"/>
      <c r="F98" s="103"/>
      <c r="G98" s="104">
        <f t="shared" si="1"/>
        <v>0</v>
      </c>
      <c r="I98" s="95" cm="1">
        <f t="array" ref="I98">_xlfn.IFS(D98="Tek Disiplinli",J98,D98="Çok Disiplinli",J98*2,D98="Üniversite Sanayi İşbirlikli",J98*2,D98="",0)</f>
        <v>0</v>
      </c>
      <c r="J98" s="95" cm="1">
        <f t="array" ref="J98">_xlfn.IFS(C98="Danışman",K98,C98="Eş Danışman",K98/2,C98="",0)</f>
        <v>0</v>
      </c>
      <c r="K98" s="95" cm="1">
        <f t="array" ref="K98">_xlfn.IFS(B98="Doktora Tezi",75, B98="Uzmanlık Tezi",50,B98="Yüksek Lisans Tezi",30, B98="",0)</f>
        <v>0</v>
      </c>
    </row>
    <row r="99" spans="1:11" ht="37.5" customHeight="1">
      <c r="A99" s="102">
        <v>96</v>
      </c>
      <c r="B99" s="103"/>
      <c r="C99" s="103"/>
      <c r="D99" s="103"/>
      <c r="E99" s="112"/>
      <c r="F99" s="103"/>
      <c r="G99" s="104">
        <f t="shared" si="1"/>
        <v>0</v>
      </c>
      <c r="I99" s="95" cm="1">
        <f t="array" ref="I99">_xlfn.IFS(D99="Tek Disiplinli",J99,D99="Çok Disiplinli",J99*2,D99="Üniversite Sanayi İşbirlikli",J99*2,D99="",0)</f>
        <v>0</v>
      </c>
      <c r="J99" s="95" cm="1">
        <f t="array" ref="J99">_xlfn.IFS(C99="Danışman",K99,C99="Eş Danışman",K99/2,C99="",0)</f>
        <v>0</v>
      </c>
      <c r="K99" s="95" cm="1">
        <f t="array" ref="K99">_xlfn.IFS(B99="Doktora Tezi",75, B99="Uzmanlık Tezi",50,B99="Yüksek Lisans Tezi",30, B99="",0)</f>
        <v>0</v>
      </c>
    </row>
    <row r="100" spans="1:11" ht="37.5" customHeight="1">
      <c r="A100" s="78">
        <v>97</v>
      </c>
      <c r="B100" s="103"/>
      <c r="C100" s="103"/>
      <c r="D100" s="103"/>
      <c r="E100" s="112"/>
      <c r="F100" s="103"/>
      <c r="G100" s="104">
        <f t="shared" si="1"/>
        <v>0</v>
      </c>
      <c r="I100" s="95" cm="1">
        <f t="array" ref="I100">_xlfn.IFS(D100="Tek Disiplinli",J100,D100="Çok Disiplinli",J100*2,D100="Üniversite Sanayi İşbirlikli",J100*2,D100="",0)</f>
        <v>0</v>
      </c>
      <c r="J100" s="95" cm="1">
        <f t="array" ref="J100">_xlfn.IFS(C100="Danışman",K100,C100="Eş Danışman",K100/2,C100="",0)</f>
        <v>0</v>
      </c>
      <c r="K100" s="95" cm="1">
        <f t="array" ref="K100">_xlfn.IFS(B100="Doktora Tezi",75, B100="Uzmanlık Tezi",50,B100="Yüksek Lisans Tezi",30, B100="",0)</f>
        <v>0</v>
      </c>
    </row>
    <row r="101" spans="1:11" ht="37.5" customHeight="1">
      <c r="A101" s="102">
        <v>98</v>
      </c>
      <c r="B101" s="103"/>
      <c r="C101" s="103"/>
      <c r="D101" s="103"/>
      <c r="E101" s="112"/>
      <c r="F101" s="103"/>
      <c r="G101" s="104">
        <f t="shared" si="1"/>
        <v>0</v>
      </c>
      <c r="I101" s="95" cm="1">
        <f t="array" ref="I101">_xlfn.IFS(D101="Tek Disiplinli",J101,D101="Çok Disiplinli",J101*2,D101="Üniversite Sanayi İşbirlikli",J101*2,D101="",0)</f>
        <v>0</v>
      </c>
      <c r="J101" s="95" cm="1">
        <f t="array" ref="J101">_xlfn.IFS(C101="Danışman",K101,C101="Eş Danışman",K101/2,C101="",0)</f>
        <v>0</v>
      </c>
      <c r="K101" s="95" cm="1">
        <f t="array" ref="K101">_xlfn.IFS(B101="Doktora Tezi",75, B101="Uzmanlık Tezi",50,B101="Yüksek Lisans Tezi",30, B101="",0)</f>
        <v>0</v>
      </c>
    </row>
  </sheetData>
  <sheetProtection algorithmName="SHA-512" hashValue="3/bZvt6o0w0AKGZ5E3Bimst2y+GXSmPN1M6Do2KjfFK435u5DOIbkoK4JF8+i+sf/gDegfvo62ZX1IhnhSW5TA==" saltValue="XStX5XesQKa0caji+M6Ktw==" spinCount="100000" sheet="1" objects="1" scenarios="1"/>
  <mergeCells count="2">
    <mergeCell ref="A1:F1"/>
    <mergeCell ref="A2:F2"/>
  </mergeCells>
  <dataValidations count="3">
    <dataValidation type="list" allowBlank="1" showInputMessage="1" showErrorMessage="1" sqref="D4:D101" xr:uid="{59213DA9-715E-4B42-856C-B88C88E604AB}">
      <formula1>$L$29:$L$31</formula1>
    </dataValidation>
    <dataValidation type="list" allowBlank="1" showInputMessage="1" showErrorMessage="1" sqref="C4:C101" xr:uid="{0200622F-8AED-4476-879E-BFE928AB44DE}">
      <formula1>$L$19:$L$20</formula1>
    </dataValidation>
    <dataValidation type="list" allowBlank="1" showInputMessage="1" showErrorMessage="1" sqref="B4:B101" xr:uid="{E41E9C23-F771-4D5D-9798-29E442508685}">
      <formula1>$L$25:$L$27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FDAB-0CAD-4F17-A806-E5B0193A0F18}">
  <dimension ref="A1:R101"/>
  <sheetViews>
    <sheetView workbookViewId="0">
      <selection activeCell="I8" sqref="I8"/>
    </sheetView>
  </sheetViews>
  <sheetFormatPr defaultColWidth="12.875" defaultRowHeight="15"/>
  <cols>
    <col min="1" max="1" width="10.25" style="105" customWidth="1"/>
    <col min="2" max="2" width="26.25" style="65" customWidth="1"/>
    <col min="3" max="4" width="28.25" style="65" customWidth="1"/>
    <col min="5" max="5" width="110.375" style="65" customWidth="1"/>
    <col min="6" max="6" width="18.875" style="65" customWidth="1"/>
    <col min="7" max="7" width="19.75" style="63" customWidth="1"/>
    <col min="9" max="9" width="12.875" style="135"/>
    <col min="10" max="13" width="12.875" style="95"/>
    <col min="14" max="14" width="27.75" style="85" customWidth="1"/>
    <col min="15" max="15" width="22.375" style="83" customWidth="1"/>
    <col min="16" max="17" width="12.875" style="95"/>
    <col min="18" max="18" width="12.875" style="106"/>
  </cols>
  <sheetData>
    <row r="1" spans="1:17" ht="45" customHeight="1" thickBot="1">
      <c r="A1" s="180" t="s">
        <v>147</v>
      </c>
      <c r="B1" s="181"/>
      <c r="C1" s="181"/>
      <c r="D1" s="181"/>
      <c r="E1" s="181"/>
      <c r="F1" s="194"/>
      <c r="G1" s="94" t="s">
        <v>74</v>
      </c>
    </row>
    <row r="2" spans="1:17" ht="87" customHeight="1">
      <c r="A2" s="195"/>
      <c r="B2" s="195"/>
      <c r="C2" s="195"/>
      <c r="D2" s="195"/>
      <c r="E2" s="195"/>
      <c r="F2" s="196"/>
      <c r="G2" s="73">
        <f>SUM(G4:G101)</f>
        <v>0</v>
      </c>
    </row>
    <row r="3" spans="1:17" s="77" customFormat="1" ht="43.35" customHeight="1">
      <c r="A3" s="74" t="s">
        <v>51</v>
      </c>
      <c r="B3" s="75" t="s">
        <v>52</v>
      </c>
      <c r="C3" s="75" t="s">
        <v>148</v>
      </c>
      <c r="D3" s="75" t="s">
        <v>211</v>
      </c>
      <c r="E3" s="75" t="s">
        <v>149</v>
      </c>
      <c r="F3" s="75" t="s">
        <v>150</v>
      </c>
      <c r="G3" s="71" t="s">
        <v>25</v>
      </c>
      <c r="I3" s="76"/>
      <c r="J3" s="76"/>
      <c r="K3" s="76"/>
      <c r="L3" s="76"/>
      <c r="M3" s="76"/>
      <c r="N3" s="30" t="s">
        <v>22</v>
      </c>
      <c r="O3" s="30" t="s">
        <v>78</v>
      </c>
      <c r="P3" s="76"/>
      <c r="Q3" s="76"/>
    </row>
    <row r="4" spans="1:17" ht="37.5" customHeight="1">
      <c r="A4" s="102">
        <v>1</v>
      </c>
      <c r="B4" s="103"/>
      <c r="C4" s="103"/>
      <c r="D4" s="103"/>
      <c r="E4" s="103"/>
      <c r="F4" s="103"/>
      <c r="G4" s="104">
        <f>L4</f>
        <v>0</v>
      </c>
      <c r="I4" s="135">
        <f>IF(AND(B4="AU BAP Projesi",F4&lt;12,C4="Yürütücü veya Koordinatör"),J4/2,J4)</f>
        <v>0</v>
      </c>
      <c r="J4" s="95">
        <f>_xlfn.CEILING.MATH(K4,5)</f>
        <v>0</v>
      </c>
      <c r="K4" s="95" cm="1">
        <f t="array" ref="K4">_xlfn.IFS(C4="Yürütücü veya Koordinatör",M4,C4="Araştırmacı veya Bursiyer",M4/4,C4="",0)</f>
        <v>0</v>
      </c>
      <c r="L4" s="95">
        <f>IF(D4="Evet",K4*1.3,K4)</f>
        <v>0</v>
      </c>
      <c r="M4" s="95" cm="1">
        <f t="array" ref="M4">_xlfn.IFS(B4="Uluslararası Proje",200,B4="Ulusal Proje", 50,B4="AU BAP Projesi",20,B4="",0)</f>
        <v>0</v>
      </c>
      <c r="N4" s="30" t="s">
        <v>23</v>
      </c>
      <c r="O4" s="30" t="s">
        <v>79</v>
      </c>
    </row>
    <row r="5" spans="1:17" ht="37.5" customHeight="1">
      <c r="A5" s="78">
        <v>2</v>
      </c>
      <c r="B5" s="103"/>
      <c r="C5" s="103"/>
      <c r="D5" s="103"/>
      <c r="E5" s="103"/>
      <c r="F5" s="103"/>
      <c r="G5" s="104">
        <f t="shared" ref="G5:G68" si="0">L5</f>
        <v>0</v>
      </c>
      <c r="I5" s="135">
        <f t="shared" ref="I5:I68" si="1">IF(AND(B5="AU BAP Projesi",F5&lt;12,C5="Yürütücü veya Koordinatör"),J5/2,J5)</f>
        <v>0</v>
      </c>
      <c r="J5" s="95">
        <f t="shared" ref="J5:J68" si="2">_xlfn.CEILING.MATH(K5,5)</f>
        <v>0</v>
      </c>
      <c r="K5" s="95" cm="1">
        <f t="array" ref="K5">_xlfn.IFS(C5="Yürütücü veya Koordinatör",M5,C5="Araştırmacı veya Bursiyer",M5/4,C5="",0)</f>
        <v>0</v>
      </c>
      <c r="L5" s="95">
        <f t="shared" ref="L5:L68" si="3">IF(D5="Evet",K5*1.3,K5)</f>
        <v>0</v>
      </c>
      <c r="M5" s="95" cm="1">
        <f t="array" ref="M5">_xlfn.IFS(B5="Uluslararası Proje",200,B5="Ulusal Proje", 50,B5="AU BAP Projesi",20,B5="",0)</f>
        <v>0</v>
      </c>
      <c r="N5" s="30" t="s">
        <v>80</v>
      </c>
      <c r="O5" s="30" t="s">
        <v>81</v>
      </c>
    </row>
    <row r="6" spans="1:17" ht="37.5" customHeight="1">
      <c r="A6" s="102">
        <v>3</v>
      </c>
      <c r="B6" s="103"/>
      <c r="C6" s="103"/>
      <c r="D6" s="103"/>
      <c r="E6" s="103"/>
      <c r="F6" s="103"/>
      <c r="G6" s="104">
        <f t="shared" si="0"/>
        <v>0</v>
      </c>
      <c r="I6" s="135">
        <f t="shared" si="1"/>
        <v>0</v>
      </c>
      <c r="J6" s="95">
        <f t="shared" si="2"/>
        <v>0</v>
      </c>
      <c r="K6" s="95" cm="1">
        <f t="array" ref="K6">_xlfn.IFS(C6="Yürütücü veya Koordinatör",M6,C6="Araştırmacı veya Bursiyer",M6/4,C6="",0)</f>
        <v>0</v>
      </c>
      <c r="L6" s="95">
        <f t="shared" si="3"/>
        <v>0</v>
      </c>
      <c r="M6" s="95" cm="1">
        <f t="array" ref="M6">_xlfn.IFS(B6="Uluslararası Proje",200,B6="Ulusal Proje", 50,B6="AU BAP Projesi",20,B6="",0)</f>
        <v>0</v>
      </c>
      <c r="N6" s="30"/>
      <c r="O6" s="89"/>
    </row>
    <row r="7" spans="1:17" ht="37.5" customHeight="1">
      <c r="A7" s="78">
        <v>4</v>
      </c>
      <c r="B7" s="103"/>
      <c r="C7" s="103"/>
      <c r="D7" s="103"/>
      <c r="E7" s="103"/>
      <c r="F7" s="103"/>
      <c r="G7" s="104">
        <f t="shared" si="0"/>
        <v>0</v>
      </c>
      <c r="I7" s="135">
        <f t="shared" si="1"/>
        <v>0</v>
      </c>
      <c r="J7" s="95">
        <f t="shared" si="2"/>
        <v>0</v>
      </c>
      <c r="K7" s="95" cm="1">
        <f t="array" ref="K7">_xlfn.IFS(C7="Yürütücü veya Koordinatör",M7,C7="Araştırmacı veya Bursiyer",M7/4,C7="",0)</f>
        <v>0</v>
      </c>
      <c r="L7" s="95">
        <f t="shared" si="3"/>
        <v>0</v>
      </c>
      <c r="M7" s="95" cm="1">
        <f t="array" ref="M7">_xlfn.IFS(B7="Uluslararası Proje",200,B7="Ulusal Proje", 50,B7="AU BAP Projesi",20,B7="",0)</f>
        <v>0</v>
      </c>
      <c r="N7" s="30" t="s">
        <v>82</v>
      </c>
      <c r="O7" s="89" t="s">
        <v>83</v>
      </c>
    </row>
    <row r="8" spans="1:17" ht="37.5" customHeight="1">
      <c r="A8" s="102">
        <v>5</v>
      </c>
      <c r="B8" s="103"/>
      <c r="C8" s="103"/>
      <c r="D8" s="103"/>
      <c r="E8" s="103"/>
      <c r="F8" s="103"/>
      <c r="G8" s="104">
        <f t="shared" si="0"/>
        <v>0</v>
      </c>
      <c r="I8" s="135">
        <f t="shared" si="1"/>
        <v>0</v>
      </c>
      <c r="J8" s="95">
        <f t="shared" si="2"/>
        <v>0</v>
      </c>
      <c r="K8" s="95" cm="1">
        <f t="array" ref="K8">_xlfn.IFS(C8="Yürütücü veya Koordinatör",M8,C8="Araştırmacı veya Bursiyer",M8/4,C8="",0)</f>
        <v>0</v>
      </c>
      <c r="L8" s="95">
        <f t="shared" si="3"/>
        <v>0</v>
      </c>
      <c r="M8" s="95" cm="1">
        <f t="array" ref="M8">_xlfn.IFS(B8="Uluslararası Proje",200,B8="Ulusal Proje", 50,B8="AU BAP Projesi",20,B8="",0)</f>
        <v>0</v>
      </c>
      <c r="N8" s="50" t="s">
        <v>84</v>
      </c>
      <c r="O8" s="89" t="s">
        <v>85</v>
      </c>
    </row>
    <row r="9" spans="1:17" ht="37.5" customHeight="1">
      <c r="A9" s="78">
        <v>6</v>
      </c>
      <c r="B9" s="103"/>
      <c r="C9" s="103"/>
      <c r="D9" s="103"/>
      <c r="E9" s="103"/>
      <c r="F9" s="103"/>
      <c r="G9" s="104">
        <f t="shared" si="0"/>
        <v>0</v>
      </c>
      <c r="I9" s="135">
        <f t="shared" si="1"/>
        <v>0</v>
      </c>
      <c r="J9" s="95">
        <f t="shared" si="2"/>
        <v>0</v>
      </c>
      <c r="K9" s="95" cm="1">
        <f t="array" ref="K9">_xlfn.IFS(C9="Yürütücü veya Koordinatör",M9,C9="Araştırmacı veya Bursiyer",M9/4,C9="",0)</f>
        <v>0</v>
      </c>
      <c r="L9" s="95">
        <f t="shared" si="3"/>
        <v>0</v>
      </c>
      <c r="M9" s="95" cm="1">
        <f t="array" ref="M9">_xlfn.IFS(B9="Uluslararası Proje",200,B9="Ulusal Proje", 50,B9="AU BAP Projesi",20,B9="",0)</f>
        <v>0</v>
      </c>
      <c r="N9" s="30"/>
      <c r="O9" s="89"/>
    </row>
    <row r="10" spans="1:17" ht="37.5" customHeight="1">
      <c r="A10" s="102">
        <v>7</v>
      </c>
      <c r="B10" s="103"/>
      <c r="C10" s="103"/>
      <c r="D10" s="103"/>
      <c r="E10" s="103"/>
      <c r="F10" s="103"/>
      <c r="G10" s="104">
        <f t="shared" si="0"/>
        <v>0</v>
      </c>
      <c r="I10" s="135">
        <f t="shared" si="1"/>
        <v>0</v>
      </c>
      <c r="J10" s="95">
        <f t="shared" si="2"/>
        <v>0</v>
      </c>
      <c r="K10" s="95" cm="1">
        <f t="array" ref="K10">_xlfn.IFS(C10="Yürütücü veya Koordinatör",M10,C10="Araştırmacı veya Bursiyer",M10/4,C10="",0)</f>
        <v>0</v>
      </c>
      <c r="L10" s="95">
        <f t="shared" si="3"/>
        <v>0</v>
      </c>
      <c r="M10" s="95" cm="1">
        <f t="array" ref="M10">_xlfn.IFS(B10="Uluslararası Proje",200,B10="Ulusal Proje", 50,B10="AU BAP Projesi",20,B10="",0)</f>
        <v>0</v>
      </c>
      <c r="N10" s="30" t="s">
        <v>60</v>
      </c>
      <c r="O10" s="89" t="s">
        <v>140</v>
      </c>
    </row>
    <row r="11" spans="1:17" ht="37.5" customHeight="1">
      <c r="A11" s="78">
        <v>8</v>
      </c>
      <c r="B11" s="103"/>
      <c r="C11" s="103"/>
      <c r="D11" s="103"/>
      <c r="E11" s="103"/>
      <c r="F11" s="103"/>
      <c r="G11" s="104">
        <f t="shared" si="0"/>
        <v>0</v>
      </c>
      <c r="I11" s="135">
        <f t="shared" si="1"/>
        <v>0</v>
      </c>
      <c r="J11" s="95">
        <f t="shared" si="2"/>
        <v>0</v>
      </c>
      <c r="K11" s="95" cm="1">
        <f t="array" ref="K11">_xlfn.IFS(C11="Yürütücü veya Koordinatör",M11,C11="Araştırmacı veya Bursiyer",M11/4,C11="",0)</f>
        <v>0</v>
      </c>
      <c r="L11" s="95">
        <f t="shared" si="3"/>
        <v>0</v>
      </c>
      <c r="M11" s="95" cm="1">
        <f t="array" ref="M11">_xlfn.IFS(B11="Uluslararası Proje",200,B11="Ulusal Proje", 50,B11="AU BAP Projesi",20,B11="",0)</f>
        <v>0</v>
      </c>
      <c r="N11" s="30" t="s">
        <v>64</v>
      </c>
      <c r="O11" s="89" t="s">
        <v>141</v>
      </c>
    </row>
    <row r="12" spans="1:17" ht="37.5" customHeight="1">
      <c r="A12" s="102">
        <v>9</v>
      </c>
      <c r="B12" s="103"/>
      <c r="C12" s="103"/>
      <c r="D12" s="103"/>
      <c r="E12" s="103"/>
      <c r="F12" s="103"/>
      <c r="G12" s="104">
        <f t="shared" si="0"/>
        <v>0</v>
      </c>
      <c r="I12" s="135">
        <f t="shared" si="1"/>
        <v>0</v>
      </c>
      <c r="J12" s="95">
        <f t="shared" si="2"/>
        <v>0</v>
      </c>
      <c r="K12" s="95" cm="1">
        <f t="array" ref="K12">_xlfn.IFS(C12="Yürütücü veya Koordinatör",M12,C12="Araştırmacı veya Bursiyer",M12/4,C12="",0)</f>
        <v>0</v>
      </c>
      <c r="L12" s="95">
        <f t="shared" si="3"/>
        <v>0</v>
      </c>
      <c r="M12" s="95" cm="1">
        <f t="array" ref="M12">_xlfn.IFS(B12="Uluslararası Proje",200,B12="Ulusal Proje", 50,B12="AU BAP Projesi",20,B12="",0)</f>
        <v>0</v>
      </c>
      <c r="N12" s="30" t="s">
        <v>66</v>
      </c>
      <c r="O12" s="89" t="s">
        <v>142</v>
      </c>
    </row>
    <row r="13" spans="1:17" ht="37.5" customHeight="1">
      <c r="A13" s="78">
        <v>10</v>
      </c>
      <c r="B13" s="103"/>
      <c r="C13" s="103"/>
      <c r="D13" s="103"/>
      <c r="E13" s="103"/>
      <c r="F13" s="103"/>
      <c r="G13" s="104">
        <f t="shared" si="0"/>
        <v>0</v>
      </c>
      <c r="I13" s="135">
        <f t="shared" si="1"/>
        <v>0</v>
      </c>
      <c r="J13" s="95">
        <f t="shared" si="2"/>
        <v>0</v>
      </c>
      <c r="K13" s="95" cm="1">
        <f t="array" ref="K13">_xlfn.IFS(C13="Yürütücü veya Koordinatör",M13,C13="Araştırmacı veya Bursiyer",M13/4,C13="",0)</f>
        <v>0</v>
      </c>
      <c r="L13" s="95">
        <f t="shared" si="3"/>
        <v>0</v>
      </c>
      <c r="M13" s="95" cm="1">
        <f t="array" ref="M13">_xlfn.IFS(B13="Uluslararası Proje",200,B13="Ulusal Proje", 50,B13="AU BAP Projesi",20,B13="",0)</f>
        <v>0</v>
      </c>
      <c r="N13" s="30" t="s">
        <v>68</v>
      </c>
      <c r="O13" s="89" t="s">
        <v>143</v>
      </c>
    </row>
    <row r="14" spans="1:17" ht="37.5" customHeight="1">
      <c r="A14" s="102">
        <v>11</v>
      </c>
      <c r="B14" s="103"/>
      <c r="C14" s="103"/>
      <c r="D14" s="103"/>
      <c r="E14" s="103"/>
      <c r="F14" s="103"/>
      <c r="G14" s="104">
        <f t="shared" si="0"/>
        <v>0</v>
      </c>
      <c r="I14" s="135">
        <f t="shared" si="1"/>
        <v>0</v>
      </c>
      <c r="J14" s="95">
        <f t="shared" si="2"/>
        <v>0</v>
      </c>
      <c r="K14" s="95" cm="1">
        <f t="array" ref="K14">_xlfn.IFS(C14="Yürütücü veya Koordinatör",M14,C14="Araştırmacı veya Bursiyer",M14/4,C14="",0)</f>
        <v>0</v>
      </c>
      <c r="L14" s="95">
        <f t="shared" si="3"/>
        <v>0</v>
      </c>
      <c r="M14" s="95" cm="1">
        <f t="array" ref="M14">_xlfn.IFS(B14="Uluslararası Proje",200,B14="Ulusal Proje", 50,B14="AU BAP Projesi",20,B14="",0)</f>
        <v>0</v>
      </c>
      <c r="N14" s="30"/>
      <c r="O14" s="83" t="s">
        <v>144</v>
      </c>
    </row>
    <row r="15" spans="1:17" ht="37.5" customHeight="1">
      <c r="A15" s="78">
        <v>12</v>
      </c>
      <c r="B15" s="103"/>
      <c r="C15" s="103"/>
      <c r="D15" s="103"/>
      <c r="E15" s="103"/>
      <c r="F15" s="103"/>
      <c r="G15" s="104">
        <f t="shared" si="0"/>
        <v>0</v>
      </c>
      <c r="I15" s="135">
        <f t="shared" si="1"/>
        <v>0</v>
      </c>
      <c r="J15" s="95">
        <f t="shared" si="2"/>
        <v>0</v>
      </c>
      <c r="K15" s="95" cm="1">
        <f t="array" ref="K15">_xlfn.IFS(C15="Yürütücü veya Koordinatör",M15,C15="Araştırmacı veya Bursiyer",M15/4,C15="",0)</f>
        <v>0</v>
      </c>
      <c r="L15" s="95">
        <f t="shared" si="3"/>
        <v>0</v>
      </c>
      <c r="M15" s="95" cm="1">
        <f t="array" ref="M15">_xlfn.IFS(B15="Uluslararası Proje",200,B15="Ulusal Proje", 50,B15="AU BAP Projesi",20,B15="",0)</f>
        <v>0</v>
      </c>
      <c r="N15" s="30" t="s">
        <v>93</v>
      </c>
      <c r="O15" s="89" t="s">
        <v>99</v>
      </c>
    </row>
    <row r="16" spans="1:17" ht="37.5" customHeight="1">
      <c r="A16" s="102">
        <v>13</v>
      </c>
      <c r="B16" s="103"/>
      <c r="C16" s="103"/>
      <c r="D16" s="103"/>
      <c r="E16" s="103"/>
      <c r="F16" s="103"/>
      <c r="G16" s="104">
        <f t="shared" si="0"/>
        <v>0</v>
      </c>
      <c r="I16" s="135">
        <f t="shared" si="1"/>
        <v>0</v>
      </c>
      <c r="J16" s="95">
        <f t="shared" si="2"/>
        <v>0</v>
      </c>
      <c r="K16" s="95" cm="1">
        <f t="array" ref="K16">_xlfn.IFS(C16="Yürütücü veya Koordinatör",M16,C16="Araştırmacı veya Bursiyer",M16/4,C16="",0)</f>
        <v>0</v>
      </c>
      <c r="L16" s="95">
        <f t="shared" si="3"/>
        <v>0</v>
      </c>
      <c r="M16" s="95" cm="1">
        <f t="array" ref="M16">_xlfn.IFS(B16="Uluslararası Proje",200,B16="Ulusal Proje", 50,B16="AU BAP Projesi",20,B16="",0)</f>
        <v>0</v>
      </c>
      <c r="N16" s="30" t="s">
        <v>94</v>
      </c>
      <c r="O16" s="89" t="s">
        <v>101</v>
      </c>
    </row>
    <row r="17" spans="1:15" ht="37.5" customHeight="1">
      <c r="A17" s="78">
        <v>14</v>
      </c>
      <c r="B17" s="103"/>
      <c r="C17" s="103"/>
      <c r="D17" s="103"/>
      <c r="E17" s="103"/>
      <c r="F17" s="103"/>
      <c r="G17" s="104">
        <f t="shared" si="0"/>
        <v>0</v>
      </c>
      <c r="I17" s="135">
        <f t="shared" si="1"/>
        <v>0</v>
      </c>
      <c r="J17" s="95">
        <f t="shared" si="2"/>
        <v>0</v>
      </c>
      <c r="K17" s="95" cm="1">
        <f t="array" ref="K17">_xlfn.IFS(C17="Yürütücü veya Koordinatör",M17,C17="Araştırmacı veya Bursiyer",M17/4,C17="",0)</f>
        <v>0</v>
      </c>
      <c r="L17" s="95">
        <f t="shared" si="3"/>
        <v>0</v>
      </c>
      <c r="M17" s="95" cm="1">
        <f t="array" ref="M17">_xlfn.IFS(B17="Uluslararası Proje",200,B17="Ulusal Proje", 50,B17="AU BAP Projesi",20,B17="",0)</f>
        <v>0</v>
      </c>
      <c r="N17" s="30" t="s">
        <v>146</v>
      </c>
      <c r="O17" s="89"/>
    </row>
    <row r="18" spans="1:15" ht="37.5" customHeight="1">
      <c r="A18" s="102">
        <v>15</v>
      </c>
      <c r="B18" s="103"/>
      <c r="C18" s="103"/>
      <c r="D18" s="103"/>
      <c r="E18" s="103"/>
      <c r="F18" s="103"/>
      <c r="G18" s="104">
        <f t="shared" si="0"/>
        <v>0</v>
      </c>
      <c r="I18" s="135">
        <f t="shared" si="1"/>
        <v>0</v>
      </c>
      <c r="J18" s="95">
        <f t="shared" si="2"/>
        <v>0</v>
      </c>
      <c r="K18" s="95" cm="1">
        <f t="array" ref="K18">_xlfn.IFS(C18="Yürütücü veya Koordinatör",M18,C18="Araştırmacı veya Bursiyer",M18/4,C18="",0)</f>
        <v>0</v>
      </c>
      <c r="L18" s="95">
        <f t="shared" si="3"/>
        <v>0</v>
      </c>
      <c r="M18" s="95" cm="1">
        <f t="array" ref="M18">_xlfn.IFS(B18="Uluslararası Proje",200,B18="Ulusal Proje", 50,B18="AU BAP Projesi",20,B18="",0)</f>
        <v>0</v>
      </c>
      <c r="N18" s="30"/>
      <c r="O18" s="89"/>
    </row>
    <row r="19" spans="1:15" ht="37.5" customHeight="1">
      <c r="A19" s="78">
        <v>16</v>
      </c>
      <c r="B19" s="103"/>
      <c r="C19" s="103"/>
      <c r="D19" s="103"/>
      <c r="E19" s="103"/>
      <c r="F19" s="103"/>
      <c r="G19" s="104">
        <f t="shared" si="0"/>
        <v>0</v>
      </c>
      <c r="I19" s="135">
        <f t="shared" si="1"/>
        <v>0</v>
      </c>
      <c r="J19" s="95">
        <f t="shared" si="2"/>
        <v>0</v>
      </c>
      <c r="K19" s="95" cm="1">
        <f t="array" ref="K19">_xlfn.IFS(C19="Yürütücü veya Koordinatör",M19,C19="Araştırmacı veya Bursiyer",M19/4,C19="",0)</f>
        <v>0</v>
      </c>
      <c r="L19" s="95">
        <f t="shared" si="3"/>
        <v>0</v>
      </c>
      <c r="M19" s="95" cm="1">
        <f t="array" ref="M19">_xlfn.IFS(B19="Uluslararası Proje",200,B19="Ulusal Proje", 50,B19="AU BAP Projesi",20,B19="",0)</f>
        <v>0</v>
      </c>
      <c r="N19" s="30" t="s">
        <v>135</v>
      </c>
      <c r="O19" s="30" t="s">
        <v>99</v>
      </c>
    </row>
    <row r="20" spans="1:15" ht="37.5" customHeight="1">
      <c r="A20" s="102">
        <v>17</v>
      </c>
      <c r="B20" s="103"/>
      <c r="C20" s="103"/>
      <c r="D20" s="103"/>
      <c r="E20" s="103"/>
      <c r="F20" s="103"/>
      <c r="G20" s="104">
        <f t="shared" si="0"/>
        <v>0</v>
      </c>
      <c r="I20" s="135">
        <f t="shared" si="1"/>
        <v>0</v>
      </c>
      <c r="J20" s="95">
        <f t="shared" si="2"/>
        <v>0</v>
      </c>
      <c r="K20" s="95" cm="1">
        <f t="array" ref="K20">_xlfn.IFS(C20="Yürütücü veya Koordinatör",M20,C20="Araştırmacı veya Bursiyer",M20/4,C20="",0)</f>
        <v>0</v>
      </c>
      <c r="L20" s="95">
        <f t="shared" si="3"/>
        <v>0</v>
      </c>
      <c r="M20" s="95" cm="1">
        <f t="array" ref="M20">_xlfn.IFS(B20="Uluslararası Proje",200,B20="Ulusal Proje", 50,B20="AU BAP Projesi",20,B20="",0)</f>
        <v>0</v>
      </c>
      <c r="N20" s="30" t="s">
        <v>100</v>
      </c>
      <c r="O20" s="30" t="s">
        <v>101</v>
      </c>
    </row>
    <row r="21" spans="1:15" ht="37.5" customHeight="1">
      <c r="A21" s="78">
        <v>18</v>
      </c>
      <c r="B21" s="103"/>
      <c r="C21" s="103"/>
      <c r="D21" s="103"/>
      <c r="E21" s="103"/>
      <c r="F21" s="103"/>
      <c r="G21" s="104">
        <f t="shared" si="0"/>
        <v>0</v>
      </c>
      <c r="I21" s="135">
        <f t="shared" si="1"/>
        <v>0</v>
      </c>
      <c r="J21" s="95">
        <f t="shared" si="2"/>
        <v>0</v>
      </c>
      <c r="K21" s="95" cm="1">
        <f t="array" ref="K21">_xlfn.IFS(C21="Yürütücü veya Koordinatör",M21,C21="Araştırmacı veya Bursiyer",M21/4,C21="",0)</f>
        <v>0</v>
      </c>
      <c r="L21" s="95">
        <f t="shared" si="3"/>
        <v>0</v>
      </c>
      <c r="M21" s="95" cm="1">
        <f t="array" ref="M21">_xlfn.IFS(B21="Uluslararası Proje",200,B21="Ulusal Proje", 50,B21="AU BAP Projesi",20,B21="",0)</f>
        <v>0</v>
      </c>
    </row>
    <row r="22" spans="1:15" ht="37.5" customHeight="1">
      <c r="A22" s="102">
        <v>19</v>
      </c>
      <c r="B22" s="103"/>
      <c r="C22" s="103"/>
      <c r="D22" s="103"/>
      <c r="E22" s="103"/>
      <c r="F22" s="103"/>
      <c r="G22" s="104">
        <f t="shared" si="0"/>
        <v>0</v>
      </c>
      <c r="I22" s="135">
        <f t="shared" si="1"/>
        <v>0</v>
      </c>
      <c r="J22" s="95">
        <f t="shared" si="2"/>
        <v>0</v>
      </c>
      <c r="K22" s="95" cm="1">
        <f t="array" ref="K22">_xlfn.IFS(C22="Yürütücü veya Koordinatör",M22,C22="Araştırmacı veya Bursiyer",M22/4,C22="",0)</f>
        <v>0</v>
      </c>
      <c r="L22" s="95">
        <f t="shared" si="3"/>
        <v>0</v>
      </c>
      <c r="M22" s="95" cm="1">
        <f t="array" ref="M22">_xlfn.IFS(B22="Uluslararası Proje",200,B22="Ulusal Proje", 50,B22="AU BAP Projesi",20,B22="",0)</f>
        <v>0</v>
      </c>
      <c r="N22" s="85" t="s">
        <v>102</v>
      </c>
      <c r="O22" s="30" t="s">
        <v>78</v>
      </c>
    </row>
    <row r="23" spans="1:15" ht="37.5" customHeight="1">
      <c r="A23" s="78">
        <v>20</v>
      </c>
      <c r="B23" s="103"/>
      <c r="C23" s="103"/>
      <c r="D23" s="103"/>
      <c r="E23" s="103"/>
      <c r="F23" s="103"/>
      <c r="G23" s="104">
        <f t="shared" si="0"/>
        <v>0</v>
      </c>
      <c r="I23" s="135">
        <f t="shared" si="1"/>
        <v>0</v>
      </c>
      <c r="J23" s="95">
        <f t="shared" si="2"/>
        <v>0</v>
      </c>
      <c r="K23" s="95" cm="1">
        <f t="array" ref="K23">_xlfn.IFS(C23="Yürütücü veya Koordinatör",M23,C23="Araştırmacı veya Bursiyer",M23/4,C23="",0)</f>
        <v>0</v>
      </c>
      <c r="L23" s="95">
        <f t="shared" si="3"/>
        <v>0</v>
      </c>
      <c r="M23" s="95" cm="1">
        <f t="array" ref="M23">_xlfn.IFS(B23="Uluslararası Proje",200,B23="Ulusal Proje", 50,B23="AU BAP Projesi",20,B23="",0)</f>
        <v>0</v>
      </c>
      <c r="N23" s="85" t="s">
        <v>103</v>
      </c>
      <c r="O23" s="30" t="s">
        <v>104</v>
      </c>
    </row>
    <row r="24" spans="1:15" ht="37.5" customHeight="1">
      <c r="A24" s="102">
        <v>21</v>
      </c>
      <c r="B24" s="103"/>
      <c r="C24" s="103"/>
      <c r="D24" s="103"/>
      <c r="E24" s="103"/>
      <c r="F24" s="103"/>
      <c r="G24" s="104">
        <f t="shared" si="0"/>
        <v>0</v>
      </c>
      <c r="I24" s="135">
        <f t="shared" si="1"/>
        <v>0</v>
      </c>
      <c r="J24" s="95">
        <f t="shared" si="2"/>
        <v>0</v>
      </c>
      <c r="K24" s="95" cm="1">
        <f t="array" ref="K24">_xlfn.IFS(C24="Yürütücü veya Koordinatör",M24,C24="Araştırmacı veya Bursiyer",M24/4,C24="",0)</f>
        <v>0</v>
      </c>
      <c r="L24" s="95">
        <f t="shared" si="3"/>
        <v>0</v>
      </c>
      <c r="M24" s="95" cm="1">
        <f t="array" ref="M24">_xlfn.IFS(B24="Uluslararası Proje",200,B24="Ulusal Proje", 50,B24="AU BAP Projesi",20,B24="",0)</f>
        <v>0</v>
      </c>
    </row>
    <row r="25" spans="1:15" ht="37.5" customHeight="1">
      <c r="A25" s="78">
        <v>22</v>
      </c>
      <c r="B25" s="103"/>
      <c r="C25" s="103"/>
      <c r="D25" s="103"/>
      <c r="E25" s="103"/>
      <c r="F25" s="103"/>
      <c r="G25" s="104">
        <f t="shared" si="0"/>
        <v>0</v>
      </c>
      <c r="I25" s="135">
        <f t="shared" si="1"/>
        <v>0</v>
      </c>
      <c r="J25" s="95">
        <f t="shared" si="2"/>
        <v>0</v>
      </c>
      <c r="K25" s="95" cm="1">
        <f t="array" ref="K25">_xlfn.IFS(C25="Yürütücü veya Koordinatör",M25,C25="Araştırmacı veya Bursiyer",M25/4,C25="",0)</f>
        <v>0</v>
      </c>
      <c r="L25" s="95">
        <f t="shared" si="3"/>
        <v>0</v>
      </c>
      <c r="M25" s="95" cm="1">
        <f t="array" ref="M25">_xlfn.IFS(B25="Uluslararası Proje",200,B25="Ulusal Proje", 50,B25="AU BAP Projesi",20,B25="",0)</f>
        <v>0</v>
      </c>
      <c r="N25" s="83" t="s">
        <v>134</v>
      </c>
      <c r="O25" s="30" t="s">
        <v>105</v>
      </c>
    </row>
    <row r="26" spans="1:15" ht="37.5" customHeight="1">
      <c r="A26" s="102">
        <v>23</v>
      </c>
      <c r="B26" s="103"/>
      <c r="C26" s="103"/>
      <c r="D26" s="103"/>
      <c r="E26" s="103"/>
      <c r="F26" s="103"/>
      <c r="G26" s="104">
        <f t="shared" si="0"/>
        <v>0</v>
      </c>
      <c r="I26" s="135">
        <f t="shared" si="1"/>
        <v>0</v>
      </c>
      <c r="J26" s="95">
        <f t="shared" si="2"/>
        <v>0</v>
      </c>
      <c r="K26" s="95" cm="1">
        <f t="array" ref="K26">_xlfn.IFS(C26="Yürütücü veya Koordinatör",M26,C26="Araştırmacı veya Bursiyer",M26/4,C26="",0)</f>
        <v>0</v>
      </c>
      <c r="L26" s="95">
        <f t="shared" si="3"/>
        <v>0</v>
      </c>
      <c r="M26" s="95" cm="1">
        <f t="array" ref="M26">_xlfn.IFS(B26="Uluslararası Proje",200,B26="Ulusal Proje", 50,B26="AU BAP Projesi",20,B26="",0)</f>
        <v>0</v>
      </c>
      <c r="N26" s="83" t="s">
        <v>139</v>
      </c>
      <c r="O26" s="30" t="s">
        <v>106</v>
      </c>
    </row>
    <row r="27" spans="1:15" ht="37.5" customHeight="1">
      <c r="A27" s="78">
        <v>24</v>
      </c>
      <c r="B27" s="103"/>
      <c r="C27" s="103"/>
      <c r="D27" s="103"/>
      <c r="E27" s="103"/>
      <c r="F27" s="103"/>
      <c r="G27" s="104">
        <f t="shared" si="0"/>
        <v>0</v>
      </c>
      <c r="I27" s="135">
        <f t="shared" si="1"/>
        <v>0</v>
      </c>
      <c r="J27" s="95">
        <f t="shared" si="2"/>
        <v>0</v>
      </c>
      <c r="K27" s="95" cm="1">
        <f t="array" ref="K27">_xlfn.IFS(C27="Yürütücü veya Koordinatör",M27,C27="Araştırmacı veya Bursiyer",M27/4,C27="",0)</f>
        <v>0</v>
      </c>
      <c r="L27" s="95">
        <f t="shared" si="3"/>
        <v>0</v>
      </c>
      <c r="M27" s="95" cm="1">
        <f t="array" ref="M27">_xlfn.IFS(B27="Uluslararası Proje",200,B27="Ulusal Proje", 50,B27="AU BAP Projesi",20,B27="",0)</f>
        <v>0</v>
      </c>
      <c r="N27" s="83" t="s">
        <v>145</v>
      </c>
    </row>
    <row r="28" spans="1:15" ht="37.5" customHeight="1">
      <c r="A28" s="102">
        <v>25</v>
      </c>
      <c r="B28" s="103"/>
      <c r="C28" s="103"/>
      <c r="D28" s="103"/>
      <c r="E28" s="103"/>
      <c r="F28" s="103"/>
      <c r="G28" s="104">
        <f t="shared" si="0"/>
        <v>0</v>
      </c>
      <c r="I28" s="135">
        <f t="shared" si="1"/>
        <v>0</v>
      </c>
      <c r="J28" s="95">
        <f t="shared" si="2"/>
        <v>0</v>
      </c>
      <c r="K28" s="95" cm="1">
        <f t="array" ref="K28">_xlfn.IFS(C28="Yürütücü veya Koordinatör",M28,C28="Araştırmacı veya Bursiyer",M28/4,C28="",0)</f>
        <v>0</v>
      </c>
      <c r="L28" s="95">
        <f t="shared" si="3"/>
        <v>0</v>
      </c>
      <c r="M28" s="95" cm="1">
        <f t="array" ref="M28">_xlfn.IFS(B28="Uluslararası Proje",200,B28="Ulusal Proje", 50,B28="AU BAP Projesi",20,B28="",0)</f>
        <v>0</v>
      </c>
    </row>
    <row r="29" spans="1:15" ht="37.5" customHeight="1">
      <c r="A29" s="78">
        <v>26</v>
      </c>
      <c r="B29" s="103"/>
      <c r="C29" s="103"/>
      <c r="D29" s="103"/>
      <c r="E29" s="103"/>
      <c r="F29" s="103"/>
      <c r="G29" s="104">
        <f t="shared" si="0"/>
        <v>0</v>
      </c>
      <c r="I29" s="135">
        <f t="shared" si="1"/>
        <v>0</v>
      </c>
      <c r="J29" s="95">
        <f t="shared" si="2"/>
        <v>0</v>
      </c>
      <c r="K29" s="95" cm="1">
        <f t="array" ref="K29">_xlfn.IFS(C29="Yürütücü veya Koordinatör",M29,C29="Araştırmacı veya Bursiyer",M29/4,C29="",0)</f>
        <v>0</v>
      </c>
      <c r="L29" s="95">
        <f t="shared" si="3"/>
        <v>0</v>
      </c>
      <c r="M29" s="95" cm="1">
        <f t="array" ref="M29">_xlfn.IFS(B29="Uluslararası Proje",200,B29="Ulusal Proje", 50,B29="AU BAP Projesi",20,B29="",0)</f>
        <v>0</v>
      </c>
      <c r="N29" s="85" t="s">
        <v>136</v>
      </c>
      <c r="O29" s="83" t="s">
        <v>96</v>
      </c>
    </row>
    <row r="30" spans="1:15" ht="37.5" customHeight="1">
      <c r="A30" s="102">
        <v>27</v>
      </c>
      <c r="B30" s="103"/>
      <c r="C30" s="103"/>
      <c r="D30" s="103"/>
      <c r="E30" s="103"/>
      <c r="F30" s="103"/>
      <c r="G30" s="104">
        <f t="shared" si="0"/>
        <v>0</v>
      </c>
      <c r="I30" s="135">
        <f t="shared" si="1"/>
        <v>0</v>
      </c>
      <c r="J30" s="95">
        <f t="shared" si="2"/>
        <v>0</v>
      </c>
      <c r="K30" s="95" cm="1">
        <f t="array" ref="K30">_xlfn.IFS(C30="Yürütücü veya Koordinatör",M30,C30="Araştırmacı veya Bursiyer",M30/4,C30="",0)</f>
        <v>0</v>
      </c>
      <c r="L30" s="95">
        <f t="shared" si="3"/>
        <v>0</v>
      </c>
      <c r="M30" s="95" cm="1">
        <f t="array" ref="M30">_xlfn.IFS(B30="Uluslararası Proje",200,B30="Ulusal Proje", 50,B30="AU BAP Projesi",20,B30="",0)</f>
        <v>0</v>
      </c>
      <c r="N30" s="85" t="s">
        <v>137</v>
      </c>
      <c r="O30" s="83" t="s">
        <v>97</v>
      </c>
    </row>
    <row r="31" spans="1:15" ht="37.5" customHeight="1">
      <c r="A31" s="78">
        <v>28</v>
      </c>
      <c r="B31" s="103"/>
      <c r="C31" s="103"/>
      <c r="D31" s="103"/>
      <c r="E31" s="103"/>
      <c r="F31" s="103"/>
      <c r="G31" s="104">
        <f t="shared" si="0"/>
        <v>0</v>
      </c>
      <c r="I31" s="135">
        <f t="shared" si="1"/>
        <v>0</v>
      </c>
      <c r="J31" s="95">
        <f t="shared" si="2"/>
        <v>0</v>
      </c>
      <c r="K31" s="95" cm="1">
        <f t="array" ref="K31">_xlfn.IFS(C31="Yürütücü veya Koordinatör",M31,C31="Araştırmacı veya Bursiyer",M31/4,C31="",0)</f>
        <v>0</v>
      </c>
      <c r="L31" s="95">
        <f t="shared" si="3"/>
        <v>0</v>
      </c>
      <c r="M31" s="95" cm="1">
        <f t="array" ref="M31">_xlfn.IFS(B31="Uluslararası Proje",200,B31="Ulusal Proje", 50,B31="AU BAP Projesi",20,B31="",0)</f>
        <v>0</v>
      </c>
      <c r="N31" s="85" t="s">
        <v>138</v>
      </c>
      <c r="O31" s="83" t="s">
        <v>151</v>
      </c>
    </row>
    <row r="32" spans="1:15" ht="37.5" customHeight="1">
      <c r="A32" s="102">
        <v>29</v>
      </c>
      <c r="B32" s="103"/>
      <c r="C32" s="103"/>
      <c r="D32" s="103"/>
      <c r="E32" s="103"/>
      <c r="F32" s="103"/>
      <c r="G32" s="104">
        <f t="shared" si="0"/>
        <v>0</v>
      </c>
      <c r="I32" s="135">
        <f t="shared" si="1"/>
        <v>0</v>
      </c>
      <c r="J32" s="95">
        <f t="shared" si="2"/>
        <v>0</v>
      </c>
      <c r="K32" s="95" cm="1">
        <f t="array" ref="K32">_xlfn.IFS(C32="Yürütücü veya Koordinatör",M32,C32="Araştırmacı veya Bursiyer",M32/4,C32="",0)</f>
        <v>0</v>
      </c>
      <c r="L32" s="95">
        <f t="shared" si="3"/>
        <v>0</v>
      </c>
      <c r="M32" s="95" cm="1">
        <f t="array" ref="M32">_xlfn.IFS(B32="Uluslararası Proje",200,B32="Ulusal Proje", 50,B32="AU BAP Projesi",20,B32="",0)</f>
        <v>0</v>
      </c>
    </row>
    <row r="33" spans="1:15" ht="37.5" customHeight="1">
      <c r="A33" s="78">
        <v>30</v>
      </c>
      <c r="B33" s="103"/>
      <c r="C33" s="103"/>
      <c r="D33" s="103"/>
      <c r="E33" s="103"/>
      <c r="F33" s="103"/>
      <c r="G33" s="104">
        <f t="shared" si="0"/>
        <v>0</v>
      </c>
      <c r="I33" s="135">
        <f t="shared" si="1"/>
        <v>0</v>
      </c>
      <c r="J33" s="95">
        <f t="shared" si="2"/>
        <v>0</v>
      </c>
      <c r="K33" s="95" cm="1">
        <f t="array" ref="K33">_xlfn.IFS(C33="Yürütücü veya Koordinatör",M33,C33="Araştırmacı veya Bursiyer",M33/4,C33="",0)</f>
        <v>0</v>
      </c>
      <c r="L33" s="95">
        <f t="shared" si="3"/>
        <v>0</v>
      </c>
      <c r="M33" s="95" cm="1">
        <f t="array" ref="M33">_xlfn.IFS(B33="Uluslararası Proje",200,B33="Ulusal Proje", 50,B33="AU BAP Projesi",20,B33="",0)</f>
        <v>0</v>
      </c>
    </row>
    <row r="34" spans="1:15" ht="37.5" customHeight="1">
      <c r="A34" s="102">
        <v>31</v>
      </c>
      <c r="B34" s="103"/>
      <c r="C34" s="103"/>
      <c r="D34" s="103"/>
      <c r="E34" s="103"/>
      <c r="F34" s="103"/>
      <c r="G34" s="104">
        <f t="shared" si="0"/>
        <v>0</v>
      </c>
      <c r="I34" s="135">
        <f t="shared" si="1"/>
        <v>0</v>
      </c>
      <c r="J34" s="95">
        <f t="shared" si="2"/>
        <v>0</v>
      </c>
      <c r="K34" s="95" cm="1">
        <f t="array" ref="K34">_xlfn.IFS(C34="Yürütücü veya Koordinatör",M34,C34="Araştırmacı veya Bursiyer",M34/4,C34="",0)</f>
        <v>0</v>
      </c>
      <c r="L34" s="95">
        <f t="shared" si="3"/>
        <v>0</v>
      </c>
      <c r="M34" s="95" cm="1">
        <f t="array" ref="M34">_xlfn.IFS(B34="Uluslararası Proje",200,B34="Ulusal Proje", 50,B34="AU BAP Projesi",20,B34="",0)</f>
        <v>0</v>
      </c>
    </row>
    <row r="35" spans="1:15" ht="37.5" customHeight="1">
      <c r="A35" s="78">
        <v>32</v>
      </c>
      <c r="B35" s="103"/>
      <c r="C35" s="103"/>
      <c r="D35" s="103"/>
      <c r="E35" s="103"/>
      <c r="F35" s="103"/>
      <c r="G35" s="104">
        <f t="shared" si="0"/>
        <v>0</v>
      </c>
      <c r="I35" s="135">
        <f t="shared" si="1"/>
        <v>0</v>
      </c>
      <c r="J35" s="95">
        <f t="shared" si="2"/>
        <v>0</v>
      </c>
      <c r="K35" s="95" cm="1">
        <f t="array" ref="K35">_xlfn.IFS(C35="Yürütücü veya Koordinatör",M35,C35="Araştırmacı veya Bursiyer",M35/4,C35="",0)</f>
        <v>0</v>
      </c>
      <c r="L35" s="95">
        <f t="shared" si="3"/>
        <v>0</v>
      </c>
      <c r="M35" s="95" cm="1">
        <f t="array" ref="M35">_xlfn.IFS(B35="Uluslararası Proje",200,B35="Ulusal Proje", 50,B35="AU BAP Projesi",20,B35="",0)</f>
        <v>0</v>
      </c>
      <c r="O35" s="83" t="s">
        <v>63</v>
      </c>
    </row>
    <row r="36" spans="1:15" ht="37.5" customHeight="1">
      <c r="A36" s="102">
        <v>33</v>
      </c>
      <c r="B36" s="103"/>
      <c r="C36" s="103"/>
      <c r="D36" s="103"/>
      <c r="E36" s="103"/>
      <c r="F36" s="103"/>
      <c r="G36" s="104">
        <f t="shared" si="0"/>
        <v>0</v>
      </c>
      <c r="I36" s="135">
        <f t="shared" si="1"/>
        <v>0</v>
      </c>
      <c r="J36" s="95">
        <f t="shared" si="2"/>
        <v>0</v>
      </c>
      <c r="K36" s="95" cm="1">
        <f t="array" ref="K36">_xlfn.IFS(C36="Yürütücü veya Koordinatör",M36,C36="Araştırmacı veya Bursiyer",M36/4,C36="",0)</f>
        <v>0</v>
      </c>
      <c r="L36" s="95">
        <f t="shared" si="3"/>
        <v>0</v>
      </c>
      <c r="M36" s="95" cm="1">
        <f t="array" ref="M36">_xlfn.IFS(B36="Uluslararası Proje",200,B36="Ulusal Proje", 50,B36="AU BAP Projesi",20,B36="",0)</f>
        <v>0</v>
      </c>
      <c r="O36" s="83" t="s">
        <v>62</v>
      </c>
    </row>
    <row r="37" spans="1:15" ht="37.5" customHeight="1">
      <c r="A37" s="78">
        <v>34</v>
      </c>
      <c r="B37" s="103"/>
      <c r="C37" s="103"/>
      <c r="D37" s="103"/>
      <c r="E37" s="103"/>
      <c r="F37" s="103"/>
      <c r="G37" s="104">
        <f t="shared" si="0"/>
        <v>0</v>
      </c>
      <c r="I37" s="135">
        <f t="shared" si="1"/>
        <v>0</v>
      </c>
      <c r="J37" s="95">
        <f t="shared" si="2"/>
        <v>0</v>
      </c>
      <c r="K37" s="95" cm="1">
        <f t="array" ref="K37">_xlfn.IFS(C37="Yürütücü veya Koordinatör",M37,C37="Araştırmacı veya Bursiyer",M37/4,C37="",0)</f>
        <v>0</v>
      </c>
      <c r="L37" s="95">
        <f t="shared" si="3"/>
        <v>0</v>
      </c>
      <c r="M37" s="95" cm="1">
        <f t="array" ref="M37">_xlfn.IFS(B37="Uluslararası Proje",200,B37="Ulusal Proje", 50,B37="AU BAP Projesi",20,B37="",0)</f>
        <v>0</v>
      </c>
    </row>
    <row r="38" spans="1:15" ht="37.5" customHeight="1">
      <c r="A38" s="102">
        <v>35</v>
      </c>
      <c r="B38" s="103"/>
      <c r="C38" s="103"/>
      <c r="D38" s="103"/>
      <c r="E38" s="103"/>
      <c r="F38" s="103"/>
      <c r="G38" s="104">
        <f t="shared" si="0"/>
        <v>0</v>
      </c>
      <c r="I38" s="135">
        <f t="shared" si="1"/>
        <v>0</v>
      </c>
      <c r="J38" s="95">
        <f t="shared" si="2"/>
        <v>0</v>
      </c>
      <c r="K38" s="95" cm="1">
        <f t="array" ref="K38">_xlfn.IFS(C38="Yürütücü veya Koordinatör",M38,C38="Araştırmacı veya Bursiyer",M38/4,C38="",0)</f>
        <v>0</v>
      </c>
      <c r="L38" s="95">
        <f t="shared" si="3"/>
        <v>0</v>
      </c>
      <c r="M38" s="95" cm="1">
        <f t="array" ref="M38">_xlfn.IFS(B38="Uluslararası Proje",200,B38="Ulusal Proje", 50,B38="AU BAP Projesi",20,B38="",0)</f>
        <v>0</v>
      </c>
    </row>
    <row r="39" spans="1:15" ht="37.5" customHeight="1">
      <c r="A39" s="78">
        <v>36</v>
      </c>
      <c r="B39" s="103"/>
      <c r="C39" s="103"/>
      <c r="D39" s="103"/>
      <c r="E39" s="103"/>
      <c r="F39" s="103"/>
      <c r="G39" s="104">
        <f t="shared" si="0"/>
        <v>0</v>
      </c>
      <c r="I39" s="135">
        <f t="shared" si="1"/>
        <v>0</v>
      </c>
      <c r="J39" s="95">
        <f t="shared" si="2"/>
        <v>0</v>
      </c>
      <c r="K39" s="95" cm="1">
        <f t="array" ref="K39">_xlfn.IFS(C39="Yürütücü veya Koordinatör",M39,C39="Araştırmacı veya Bursiyer",M39/4,C39="",0)</f>
        <v>0</v>
      </c>
      <c r="L39" s="95">
        <f t="shared" si="3"/>
        <v>0</v>
      </c>
      <c r="M39" s="95" cm="1">
        <f t="array" ref="M39">_xlfn.IFS(B39="Uluslararası Proje",200,B39="Ulusal Proje", 50,B39="AU BAP Projesi",20,B39="",0)</f>
        <v>0</v>
      </c>
    </row>
    <row r="40" spans="1:15" ht="37.5" customHeight="1">
      <c r="A40" s="102">
        <v>37</v>
      </c>
      <c r="B40" s="103"/>
      <c r="C40" s="103"/>
      <c r="D40" s="103"/>
      <c r="E40" s="103"/>
      <c r="F40" s="103"/>
      <c r="G40" s="104">
        <f t="shared" si="0"/>
        <v>0</v>
      </c>
      <c r="I40" s="135">
        <f t="shared" si="1"/>
        <v>0</v>
      </c>
      <c r="J40" s="95">
        <f t="shared" si="2"/>
        <v>0</v>
      </c>
      <c r="K40" s="95" cm="1">
        <f t="array" ref="K40">_xlfn.IFS(C40="Yürütücü veya Koordinatör",M40,C40="Araştırmacı veya Bursiyer",M40/4,C40="",0)</f>
        <v>0</v>
      </c>
      <c r="L40" s="95">
        <f t="shared" si="3"/>
        <v>0</v>
      </c>
      <c r="M40" s="95" cm="1">
        <f t="array" ref="M40">_xlfn.IFS(B40="Uluslararası Proje",200,B40="Ulusal Proje", 50,B40="AU BAP Projesi",20,B40="",0)</f>
        <v>0</v>
      </c>
    </row>
    <row r="41" spans="1:15" ht="37.5" customHeight="1">
      <c r="A41" s="78">
        <v>38</v>
      </c>
      <c r="B41" s="103"/>
      <c r="C41" s="103"/>
      <c r="D41" s="103"/>
      <c r="E41" s="103"/>
      <c r="F41" s="103"/>
      <c r="G41" s="104">
        <f t="shared" si="0"/>
        <v>0</v>
      </c>
      <c r="I41" s="135">
        <f t="shared" si="1"/>
        <v>0</v>
      </c>
      <c r="J41" s="95">
        <f t="shared" si="2"/>
        <v>0</v>
      </c>
      <c r="K41" s="95" cm="1">
        <f t="array" ref="K41">_xlfn.IFS(C41="Yürütücü veya Koordinatör",M41,C41="Araştırmacı veya Bursiyer",M41/4,C41="",0)</f>
        <v>0</v>
      </c>
      <c r="L41" s="95">
        <f t="shared" si="3"/>
        <v>0</v>
      </c>
      <c r="M41" s="95" cm="1">
        <f t="array" ref="M41">_xlfn.IFS(B41="Uluslararası Proje",200,B41="Ulusal Proje", 50,B41="AU BAP Projesi",20,B41="",0)</f>
        <v>0</v>
      </c>
    </row>
    <row r="42" spans="1:15" ht="37.5" customHeight="1">
      <c r="A42" s="102">
        <v>39</v>
      </c>
      <c r="B42" s="103"/>
      <c r="C42" s="103"/>
      <c r="D42" s="103"/>
      <c r="E42" s="103"/>
      <c r="F42" s="103"/>
      <c r="G42" s="104">
        <f t="shared" si="0"/>
        <v>0</v>
      </c>
      <c r="I42" s="135">
        <f t="shared" si="1"/>
        <v>0</v>
      </c>
      <c r="J42" s="95">
        <f t="shared" si="2"/>
        <v>0</v>
      </c>
      <c r="K42" s="95" cm="1">
        <f t="array" ref="K42">_xlfn.IFS(C42="Yürütücü veya Koordinatör",M42,C42="Araştırmacı veya Bursiyer",M42/4,C42="",0)</f>
        <v>0</v>
      </c>
      <c r="L42" s="95">
        <f t="shared" si="3"/>
        <v>0</v>
      </c>
      <c r="M42" s="95" cm="1">
        <f t="array" ref="M42">_xlfn.IFS(B42="Uluslararası Proje",200,B42="Ulusal Proje", 50,B42="AU BAP Projesi",20,B42="",0)</f>
        <v>0</v>
      </c>
    </row>
    <row r="43" spans="1:15" ht="37.5" customHeight="1">
      <c r="A43" s="78">
        <v>40</v>
      </c>
      <c r="B43" s="103"/>
      <c r="C43" s="103"/>
      <c r="D43" s="103"/>
      <c r="E43" s="103"/>
      <c r="F43" s="103"/>
      <c r="G43" s="104">
        <f t="shared" si="0"/>
        <v>0</v>
      </c>
      <c r="I43" s="135">
        <f t="shared" si="1"/>
        <v>0</v>
      </c>
      <c r="J43" s="95">
        <f t="shared" si="2"/>
        <v>0</v>
      </c>
      <c r="K43" s="95" cm="1">
        <f t="array" ref="K43">_xlfn.IFS(C43="Yürütücü veya Koordinatör",M43,C43="Araştırmacı veya Bursiyer",M43/4,C43="",0)</f>
        <v>0</v>
      </c>
      <c r="L43" s="95">
        <f t="shared" si="3"/>
        <v>0</v>
      </c>
      <c r="M43" s="95" cm="1">
        <f t="array" ref="M43">_xlfn.IFS(B43="Uluslararası Proje",200,B43="Ulusal Proje", 50,B43="AU BAP Projesi",20,B43="",0)</f>
        <v>0</v>
      </c>
    </row>
    <row r="44" spans="1:15" ht="37.5" customHeight="1">
      <c r="A44" s="102">
        <v>41</v>
      </c>
      <c r="B44" s="103"/>
      <c r="C44" s="103"/>
      <c r="D44" s="103"/>
      <c r="E44" s="103"/>
      <c r="F44" s="103"/>
      <c r="G44" s="104">
        <f t="shared" si="0"/>
        <v>0</v>
      </c>
      <c r="I44" s="135">
        <f t="shared" si="1"/>
        <v>0</v>
      </c>
      <c r="J44" s="95">
        <f t="shared" si="2"/>
        <v>0</v>
      </c>
      <c r="K44" s="95" cm="1">
        <f t="array" ref="K44">_xlfn.IFS(C44="Yürütücü veya Koordinatör",M44,C44="Araştırmacı veya Bursiyer",M44/4,C44="",0)</f>
        <v>0</v>
      </c>
      <c r="L44" s="95">
        <f t="shared" si="3"/>
        <v>0</v>
      </c>
      <c r="M44" s="95" cm="1">
        <f t="array" ref="M44">_xlfn.IFS(B44="Uluslararası Proje",200,B44="Ulusal Proje", 50,B44="AU BAP Projesi",20,B44="",0)</f>
        <v>0</v>
      </c>
    </row>
    <row r="45" spans="1:15" ht="37.5" customHeight="1">
      <c r="A45" s="78">
        <v>42</v>
      </c>
      <c r="B45" s="103"/>
      <c r="C45" s="103"/>
      <c r="D45" s="103"/>
      <c r="E45" s="103"/>
      <c r="F45" s="103"/>
      <c r="G45" s="104">
        <f t="shared" si="0"/>
        <v>0</v>
      </c>
      <c r="I45" s="135">
        <f t="shared" si="1"/>
        <v>0</v>
      </c>
      <c r="J45" s="95">
        <f t="shared" si="2"/>
        <v>0</v>
      </c>
      <c r="K45" s="95" cm="1">
        <f t="array" ref="K45">_xlfn.IFS(C45="Yürütücü veya Koordinatör",M45,C45="Araştırmacı veya Bursiyer",M45/4,C45="",0)</f>
        <v>0</v>
      </c>
      <c r="L45" s="95">
        <f t="shared" si="3"/>
        <v>0</v>
      </c>
      <c r="M45" s="95" cm="1">
        <f t="array" ref="M45">_xlfn.IFS(B45="Uluslararası Proje",200,B45="Ulusal Proje", 50,B45="AU BAP Projesi",20,B45="",0)</f>
        <v>0</v>
      </c>
    </row>
    <row r="46" spans="1:15" ht="37.5" customHeight="1">
      <c r="A46" s="102">
        <v>43</v>
      </c>
      <c r="B46" s="103"/>
      <c r="C46" s="103"/>
      <c r="D46" s="103"/>
      <c r="E46" s="103"/>
      <c r="F46" s="103"/>
      <c r="G46" s="104">
        <f t="shared" si="0"/>
        <v>0</v>
      </c>
      <c r="I46" s="135">
        <f t="shared" si="1"/>
        <v>0</v>
      </c>
      <c r="J46" s="95">
        <f t="shared" si="2"/>
        <v>0</v>
      </c>
      <c r="K46" s="95" cm="1">
        <f t="array" ref="K46">_xlfn.IFS(C46="Yürütücü veya Koordinatör",M46,C46="Araştırmacı veya Bursiyer",M46/4,C46="",0)</f>
        <v>0</v>
      </c>
      <c r="L46" s="95">
        <f t="shared" si="3"/>
        <v>0</v>
      </c>
      <c r="M46" s="95" cm="1">
        <f t="array" ref="M46">_xlfn.IFS(B46="Uluslararası Proje",200,B46="Ulusal Proje", 50,B46="AU BAP Projesi",20,B46="",0)</f>
        <v>0</v>
      </c>
    </row>
    <row r="47" spans="1:15" ht="37.5" customHeight="1">
      <c r="A47" s="78">
        <v>44</v>
      </c>
      <c r="B47" s="103"/>
      <c r="C47" s="103"/>
      <c r="D47" s="103"/>
      <c r="E47" s="103"/>
      <c r="F47" s="103"/>
      <c r="G47" s="104">
        <f t="shared" si="0"/>
        <v>0</v>
      </c>
      <c r="I47" s="135">
        <f t="shared" si="1"/>
        <v>0</v>
      </c>
      <c r="J47" s="95">
        <f t="shared" si="2"/>
        <v>0</v>
      </c>
      <c r="K47" s="95" cm="1">
        <f t="array" ref="K47">_xlfn.IFS(C47="Yürütücü veya Koordinatör",M47,C47="Araştırmacı veya Bursiyer",M47/4,C47="",0)</f>
        <v>0</v>
      </c>
      <c r="L47" s="95">
        <f t="shared" si="3"/>
        <v>0</v>
      </c>
      <c r="M47" s="95" cm="1">
        <f t="array" ref="M47">_xlfn.IFS(B47="Uluslararası Proje",200,B47="Ulusal Proje", 50,B47="AU BAP Projesi",20,B47="",0)</f>
        <v>0</v>
      </c>
    </row>
    <row r="48" spans="1:15" ht="37.5" customHeight="1">
      <c r="A48" s="102">
        <v>45</v>
      </c>
      <c r="B48" s="103"/>
      <c r="C48" s="103"/>
      <c r="D48" s="103"/>
      <c r="E48" s="103"/>
      <c r="F48" s="103"/>
      <c r="G48" s="104">
        <f t="shared" si="0"/>
        <v>0</v>
      </c>
      <c r="I48" s="135">
        <f t="shared" si="1"/>
        <v>0</v>
      </c>
      <c r="J48" s="95">
        <f t="shared" si="2"/>
        <v>0</v>
      </c>
      <c r="K48" s="95" cm="1">
        <f t="array" ref="K48">_xlfn.IFS(C48="Yürütücü veya Koordinatör",M48,C48="Araştırmacı veya Bursiyer",M48/4,C48="",0)</f>
        <v>0</v>
      </c>
      <c r="L48" s="95">
        <f t="shared" si="3"/>
        <v>0</v>
      </c>
      <c r="M48" s="95" cm="1">
        <f t="array" ref="M48">_xlfn.IFS(B48="Uluslararası Proje",200,B48="Ulusal Proje", 50,B48="AU BAP Projesi",20,B48="",0)</f>
        <v>0</v>
      </c>
    </row>
    <row r="49" spans="1:13" ht="37.5" customHeight="1">
      <c r="A49" s="78">
        <v>46</v>
      </c>
      <c r="B49" s="103"/>
      <c r="C49" s="103"/>
      <c r="D49" s="103"/>
      <c r="E49" s="103"/>
      <c r="F49" s="103"/>
      <c r="G49" s="104">
        <f t="shared" si="0"/>
        <v>0</v>
      </c>
      <c r="I49" s="135">
        <f t="shared" si="1"/>
        <v>0</v>
      </c>
      <c r="J49" s="95">
        <f t="shared" si="2"/>
        <v>0</v>
      </c>
      <c r="K49" s="95" cm="1">
        <f t="array" ref="K49">_xlfn.IFS(C49="Yürütücü veya Koordinatör",M49,C49="Araştırmacı veya Bursiyer",M49/4,C49="",0)</f>
        <v>0</v>
      </c>
      <c r="L49" s="95">
        <f t="shared" si="3"/>
        <v>0</v>
      </c>
      <c r="M49" s="95" cm="1">
        <f t="array" ref="M49">_xlfn.IFS(B49="Uluslararası Proje",200,B49="Ulusal Proje", 50,B49="AU BAP Projesi",20,B49="",0)</f>
        <v>0</v>
      </c>
    </row>
    <row r="50" spans="1:13" ht="37.5" customHeight="1">
      <c r="A50" s="102">
        <v>47</v>
      </c>
      <c r="B50" s="103"/>
      <c r="C50" s="103"/>
      <c r="D50" s="103"/>
      <c r="E50" s="103"/>
      <c r="F50" s="103"/>
      <c r="G50" s="104">
        <f t="shared" si="0"/>
        <v>0</v>
      </c>
      <c r="I50" s="135">
        <f t="shared" si="1"/>
        <v>0</v>
      </c>
      <c r="J50" s="95">
        <f t="shared" si="2"/>
        <v>0</v>
      </c>
      <c r="K50" s="95" cm="1">
        <f t="array" ref="K50">_xlfn.IFS(C50="Yürütücü veya Koordinatör",M50,C50="Araştırmacı veya Bursiyer",M50/4,C50="",0)</f>
        <v>0</v>
      </c>
      <c r="L50" s="95">
        <f t="shared" si="3"/>
        <v>0</v>
      </c>
      <c r="M50" s="95" cm="1">
        <f t="array" ref="M50">_xlfn.IFS(B50="Uluslararası Proje",200,B50="Ulusal Proje", 50,B50="AU BAP Projesi",20,B50="",0)</f>
        <v>0</v>
      </c>
    </row>
    <row r="51" spans="1:13" ht="37.5" customHeight="1">
      <c r="A51" s="102">
        <v>48</v>
      </c>
      <c r="B51" s="103"/>
      <c r="C51" s="103"/>
      <c r="D51" s="103"/>
      <c r="E51" s="103"/>
      <c r="F51" s="103"/>
      <c r="G51" s="104">
        <f t="shared" si="0"/>
        <v>0</v>
      </c>
      <c r="I51" s="135">
        <f t="shared" si="1"/>
        <v>0</v>
      </c>
      <c r="J51" s="95">
        <f t="shared" si="2"/>
        <v>0</v>
      </c>
      <c r="K51" s="95" cm="1">
        <f t="array" ref="K51">_xlfn.IFS(C51="Yürütücü veya Koordinatör",M51,C51="Araştırmacı veya Bursiyer",M51/4,C51="",0)</f>
        <v>0</v>
      </c>
      <c r="L51" s="95">
        <f t="shared" si="3"/>
        <v>0</v>
      </c>
      <c r="M51" s="95" cm="1">
        <f t="array" ref="M51">_xlfn.IFS(B51="Uluslararası Proje",200,B51="Ulusal Proje", 50,B51="AU BAP Projesi",20,B51="",0)</f>
        <v>0</v>
      </c>
    </row>
    <row r="52" spans="1:13" ht="37.5" customHeight="1">
      <c r="A52" s="78">
        <v>49</v>
      </c>
      <c r="B52" s="103"/>
      <c r="C52" s="103"/>
      <c r="D52" s="103"/>
      <c r="E52" s="103"/>
      <c r="F52" s="103"/>
      <c r="G52" s="104">
        <f t="shared" si="0"/>
        <v>0</v>
      </c>
      <c r="I52" s="135">
        <f t="shared" si="1"/>
        <v>0</v>
      </c>
      <c r="J52" s="95">
        <f t="shared" si="2"/>
        <v>0</v>
      </c>
      <c r="K52" s="95" cm="1">
        <f t="array" ref="K52">_xlfn.IFS(C52="Yürütücü veya Koordinatör",M52,C52="Araştırmacı veya Bursiyer",M52/4,C52="",0)</f>
        <v>0</v>
      </c>
      <c r="L52" s="95">
        <f t="shared" si="3"/>
        <v>0</v>
      </c>
      <c r="M52" s="95" cm="1">
        <f t="array" ref="M52">_xlfn.IFS(B52="Uluslararası Proje",200,B52="Ulusal Proje", 50,B52="AU BAP Projesi",20,B52="",0)</f>
        <v>0</v>
      </c>
    </row>
    <row r="53" spans="1:13" ht="37.5" customHeight="1">
      <c r="A53" s="102">
        <v>50</v>
      </c>
      <c r="B53" s="103"/>
      <c r="C53" s="103"/>
      <c r="D53" s="103"/>
      <c r="E53" s="103"/>
      <c r="F53" s="103"/>
      <c r="G53" s="104">
        <f t="shared" si="0"/>
        <v>0</v>
      </c>
      <c r="I53" s="135">
        <f t="shared" si="1"/>
        <v>0</v>
      </c>
      <c r="J53" s="95">
        <f t="shared" si="2"/>
        <v>0</v>
      </c>
      <c r="K53" s="95" cm="1">
        <f t="array" ref="K53">_xlfn.IFS(C53="Yürütücü veya Koordinatör",M53,C53="Araştırmacı veya Bursiyer",M53/4,C53="",0)</f>
        <v>0</v>
      </c>
      <c r="L53" s="95">
        <f t="shared" si="3"/>
        <v>0</v>
      </c>
      <c r="M53" s="95" cm="1">
        <f t="array" ref="M53">_xlfn.IFS(B53="Uluslararası Proje",200,B53="Ulusal Proje", 50,B53="AU BAP Projesi",20,B53="",0)</f>
        <v>0</v>
      </c>
    </row>
    <row r="54" spans="1:13" ht="37.5" customHeight="1">
      <c r="A54" s="102">
        <v>51</v>
      </c>
      <c r="B54" s="103"/>
      <c r="C54" s="103"/>
      <c r="D54" s="103"/>
      <c r="E54" s="103"/>
      <c r="F54" s="103"/>
      <c r="G54" s="104">
        <f t="shared" si="0"/>
        <v>0</v>
      </c>
      <c r="I54" s="135">
        <f t="shared" si="1"/>
        <v>0</v>
      </c>
      <c r="J54" s="95">
        <f t="shared" si="2"/>
        <v>0</v>
      </c>
      <c r="K54" s="95" cm="1">
        <f t="array" ref="K54">_xlfn.IFS(C54="Yürütücü veya Koordinatör",M54,C54="Araştırmacı veya Bursiyer",M54/4,C54="",0)</f>
        <v>0</v>
      </c>
      <c r="L54" s="95">
        <f t="shared" si="3"/>
        <v>0</v>
      </c>
      <c r="M54" s="95" cm="1">
        <f t="array" ref="M54">_xlfn.IFS(B54="Uluslararası Proje",200,B54="Ulusal Proje", 50,B54="AU BAP Projesi",20,B54="",0)</f>
        <v>0</v>
      </c>
    </row>
    <row r="55" spans="1:13" ht="37.5" customHeight="1">
      <c r="A55" s="78">
        <v>52</v>
      </c>
      <c r="B55" s="103"/>
      <c r="C55" s="103"/>
      <c r="D55" s="103"/>
      <c r="E55" s="103"/>
      <c r="F55" s="103"/>
      <c r="G55" s="104">
        <f t="shared" si="0"/>
        <v>0</v>
      </c>
      <c r="I55" s="135">
        <f t="shared" si="1"/>
        <v>0</v>
      </c>
      <c r="J55" s="95">
        <f t="shared" si="2"/>
        <v>0</v>
      </c>
      <c r="K55" s="95" cm="1">
        <f t="array" ref="K55">_xlfn.IFS(C55="Yürütücü veya Koordinatör",M55,C55="Araştırmacı veya Bursiyer",M55/4,C55="",0)</f>
        <v>0</v>
      </c>
      <c r="L55" s="95">
        <f t="shared" si="3"/>
        <v>0</v>
      </c>
      <c r="M55" s="95" cm="1">
        <f t="array" ref="M55">_xlfn.IFS(B55="Uluslararası Proje",200,B55="Ulusal Proje", 50,B55="AU BAP Projesi",20,B55="",0)</f>
        <v>0</v>
      </c>
    </row>
    <row r="56" spans="1:13" ht="37.5" customHeight="1">
      <c r="A56" s="102">
        <v>53</v>
      </c>
      <c r="B56" s="103"/>
      <c r="C56" s="103"/>
      <c r="D56" s="103"/>
      <c r="E56" s="103"/>
      <c r="F56" s="103"/>
      <c r="G56" s="104">
        <f t="shared" si="0"/>
        <v>0</v>
      </c>
      <c r="I56" s="135">
        <f t="shared" si="1"/>
        <v>0</v>
      </c>
      <c r="J56" s="95">
        <f t="shared" si="2"/>
        <v>0</v>
      </c>
      <c r="K56" s="95" cm="1">
        <f t="array" ref="K56">_xlfn.IFS(C56="Yürütücü veya Koordinatör",M56,C56="Araştırmacı veya Bursiyer",M56/4,C56="",0)</f>
        <v>0</v>
      </c>
      <c r="L56" s="95">
        <f t="shared" si="3"/>
        <v>0</v>
      </c>
      <c r="M56" s="95" cm="1">
        <f t="array" ref="M56">_xlfn.IFS(B56="Uluslararası Proje",200,B56="Ulusal Proje", 50,B56="AU BAP Projesi",20,B56="",0)</f>
        <v>0</v>
      </c>
    </row>
    <row r="57" spans="1:13" ht="37.5" customHeight="1">
      <c r="A57" s="102">
        <v>54</v>
      </c>
      <c r="B57" s="103"/>
      <c r="C57" s="103"/>
      <c r="D57" s="103"/>
      <c r="E57" s="103"/>
      <c r="F57" s="103"/>
      <c r="G57" s="104">
        <f t="shared" si="0"/>
        <v>0</v>
      </c>
      <c r="I57" s="135">
        <f t="shared" si="1"/>
        <v>0</v>
      </c>
      <c r="J57" s="95">
        <f t="shared" si="2"/>
        <v>0</v>
      </c>
      <c r="K57" s="95" cm="1">
        <f t="array" ref="K57">_xlfn.IFS(C57="Yürütücü veya Koordinatör",M57,C57="Araştırmacı veya Bursiyer",M57/4,C57="",0)</f>
        <v>0</v>
      </c>
      <c r="L57" s="95">
        <f t="shared" si="3"/>
        <v>0</v>
      </c>
      <c r="M57" s="95" cm="1">
        <f t="array" ref="M57">_xlfn.IFS(B57="Uluslararası Proje",200,B57="Ulusal Proje", 50,B57="AU BAP Projesi",20,B57="",0)</f>
        <v>0</v>
      </c>
    </row>
    <row r="58" spans="1:13" ht="37.5" customHeight="1">
      <c r="A58" s="78">
        <v>55</v>
      </c>
      <c r="B58" s="103"/>
      <c r="C58" s="103"/>
      <c r="D58" s="103"/>
      <c r="E58" s="103"/>
      <c r="F58" s="103"/>
      <c r="G58" s="104">
        <f t="shared" si="0"/>
        <v>0</v>
      </c>
      <c r="I58" s="135">
        <f t="shared" si="1"/>
        <v>0</v>
      </c>
      <c r="J58" s="95">
        <f t="shared" si="2"/>
        <v>0</v>
      </c>
      <c r="K58" s="95" cm="1">
        <f t="array" ref="K58">_xlfn.IFS(C58="Yürütücü veya Koordinatör",M58,C58="Araştırmacı veya Bursiyer",M58/4,C58="",0)</f>
        <v>0</v>
      </c>
      <c r="L58" s="95">
        <f t="shared" si="3"/>
        <v>0</v>
      </c>
      <c r="M58" s="95" cm="1">
        <f t="array" ref="M58">_xlfn.IFS(B58="Uluslararası Proje",200,B58="Ulusal Proje", 50,B58="AU BAP Projesi",20,B58="",0)</f>
        <v>0</v>
      </c>
    </row>
    <row r="59" spans="1:13" ht="37.5" customHeight="1">
      <c r="A59" s="102">
        <v>56</v>
      </c>
      <c r="B59" s="103"/>
      <c r="C59" s="103"/>
      <c r="D59" s="103"/>
      <c r="E59" s="103"/>
      <c r="F59" s="103"/>
      <c r="G59" s="104">
        <f t="shared" si="0"/>
        <v>0</v>
      </c>
      <c r="I59" s="135">
        <f t="shared" si="1"/>
        <v>0</v>
      </c>
      <c r="J59" s="95">
        <f t="shared" si="2"/>
        <v>0</v>
      </c>
      <c r="K59" s="95" cm="1">
        <f t="array" ref="K59">_xlfn.IFS(C59="Yürütücü veya Koordinatör",M59,C59="Araştırmacı veya Bursiyer",M59/4,C59="",0)</f>
        <v>0</v>
      </c>
      <c r="L59" s="95">
        <f t="shared" si="3"/>
        <v>0</v>
      </c>
      <c r="M59" s="95" cm="1">
        <f t="array" ref="M59">_xlfn.IFS(B59="Uluslararası Proje",200,B59="Ulusal Proje", 50,B59="AU BAP Projesi",20,B59="",0)</f>
        <v>0</v>
      </c>
    </row>
    <row r="60" spans="1:13" ht="37.5" customHeight="1">
      <c r="A60" s="102">
        <v>57</v>
      </c>
      <c r="B60" s="103"/>
      <c r="C60" s="103"/>
      <c r="D60" s="103"/>
      <c r="E60" s="103"/>
      <c r="F60" s="103"/>
      <c r="G60" s="104">
        <f t="shared" si="0"/>
        <v>0</v>
      </c>
      <c r="I60" s="135">
        <f t="shared" si="1"/>
        <v>0</v>
      </c>
      <c r="J60" s="95">
        <f t="shared" si="2"/>
        <v>0</v>
      </c>
      <c r="K60" s="95" cm="1">
        <f t="array" ref="K60">_xlfn.IFS(C60="Yürütücü veya Koordinatör",M60,C60="Araştırmacı veya Bursiyer",M60/4,C60="",0)</f>
        <v>0</v>
      </c>
      <c r="L60" s="95">
        <f t="shared" si="3"/>
        <v>0</v>
      </c>
      <c r="M60" s="95" cm="1">
        <f t="array" ref="M60">_xlfn.IFS(B60="Uluslararası Proje",200,B60="Ulusal Proje", 50,B60="AU BAP Projesi",20,B60="",0)</f>
        <v>0</v>
      </c>
    </row>
    <row r="61" spans="1:13" ht="37.5" customHeight="1">
      <c r="A61" s="78">
        <v>58</v>
      </c>
      <c r="B61" s="103"/>
      <c r="C61" s="103"/>
      <c r="D61" s="103"/>
      <c r="E61" s="103"/>
      <c r="F61" s="103"/>
      <c r="G61" s="104">
        <f t="shared" si="0"/>
        <v>0</v>
      </c>
      <c r="I61" s="135">
        <f t="shared" si="1"/>
        <v>0</v>
      </c>
      <c r="J61" s="95">
        <f t="shared" si="2"/>
        <v>0</v>
      </c>
      <c r="K61" s="95" cm="1">
        <f t="array" ref="K61">_xlfn.IFS(C61="Yürütücü veya Koordinatör",M61,C61="Araştırmacı veya Bursiyer",M61/4,C61="",0)</f>
        <v>0</v>
      </c>
      <c r="L61" s="95">
        <f t="shared" si="3"/>
        <v>0</v>
      </c>
      <c r="M61" s="95" cm="1">
        <f t="array" ref="M61">_xlfn.IFS(B61="Uluslararası Proje",200,B61="Ulusal Proje", 50,B61="AU BAP Projesi",20,B61="",0)</f>
        <v>0</v>
      </c>
    </row>
    <row r="62" spans="1:13" ht="37.5" customHeight="1">
      <c r="A62" s="102">
        <v>59</v>
      </c>
      <c r="B62" s="103"/>
      <c r="C62" s="103"/>
      <c r="D62" s="103"/>
      <c r="E62" s="103"/>
      <c r="F62" s="103"/>
      <c r="G62" s="104">
        <f t="shared" si="0"/>
        <v>0</v>
      </c>
      <c r="I62" s="135">
        <f t="shared" si="1"/>
        <v>0</v>
      </c>
      <c r="J62" s="95">
        <f t="shared" si="2"/>
        <v>0</v>
      </c>
      <c r="K62" s="95" cm="1">
        <f t="array" ref="K62">_xlfn.IFS(C62="Yürütücü veya Koordinatör",M62,C62="Araştırmacı veya Bursiyer",M62/4,C62="",0)</f>
        <v>0</v>
      </c>
      <c r="L62" s="95">
        <f t="shared" si="3"/>
        <v>0</v>
      </c>
      <c r="M62" s="95" cm="1">
        <f t="array" ref="M62">_xlfn.IFS(B62="Uluslararası Proje",200,B62="Ulusal Proje", 50,B62="AU BAP Projesi",20,B62="",0)</f>
        <v>0</v>
      </c>
    </row>
    <row r="63" spans="1:13" ht="37.5" customHeight="1">
      <c r="A63" s="102">
        <v>60</v>
      </c>
      <c r="B63" s="103"/>
      <c r="C63" s="103"/>
      <c r="D63" s="103"/>
      <c r="E63" s="103"/>
      <c r="F63" s="103"/>
      <c r="G63" s="104">
        <f t="shared" si="0"/>
        <v>0</v>
      </c>
      <c r="I63" s="135">
        <f t="shared" si="1"/>
        <v>0</v>
      </c>
      <c r="J63" s="95">
        <f t="shared" si="2"/>
        <v>0</v>
      </c>
      <c r="K63" s="95" cm="1">
        <f t="array" ref="K63">_xlfn.IFS(C63="Yürütücü veya Koordinatör",M63,C63="Araştırmacı veya Bursiyer",M63/4,C63="",0)</f>
        <v>0</v>
      </c>
      <c r="L63" s="95">
        <f t="shared" si="3"/>
        <v>0</v>
      </c>
      <c r="M63" s="95" cm="1">
        <f t="array" ref="M63">_xlfn.IFS(B63="Uluslararası Proje",200,B63="Ulusal Proje", 50,B63="AU BAP Projesi",20,B63="",0)</f>
        <v>0</v>
      </c>
    </row>
    <row r="64" spans="1:13" ht="37.5" customHeight="1">
      <c r="A64" s="78">
        <v>61</v>
      </c>
      <c r="B64" s="103"/>
      <c r="C64" s="103"/>
      <c r="D64" s="103"/>
      <c r="E64" s="103"/>
      <c r="F64" s="103"/>
      <c r="G64" s="104">
        <f t="shared" si="0"/>
        <v>0</v>
      </c>
      <c r="I64" s="135">
        <f t="shared" si="1"/>
        <v>0</v>
      </c>
      <c r="J64" s="95">
        <f t="shared" si="2"/>
        <v>0</v>
      </c>
      <c r="K64" s="95" cm="1">
        <f t="array" ref="K64">_xlfn.IFS(C64="Yürütücü veya Koordinatör",M64,C64="Araştırmacı veya Bursiyer",M64/4,C64="",0)</f>
        <v>0</v>
      </c>
      <c r="L64" s="95">
        <f t="shared" si="3"/>
        <v>0</v>
      </c>
      <c r="M64" s="95" cm="1">
        <f t="array" ref="M64">_xlfn.IFS(B64="Uluslararası Proje",200,B64="Ulusal Proje", 50,B64="AU BAP Projesi",20,B64="",0)</f>
        <v>0</v>
      </c>
    </row>
    <row r="65" spans="1:13" ht="37.5" customHeight="1">
      <c r="A65" s="102">
        <v>62</v>
      </c>
      <c r="B65" s="103"/>
      <c r="C65" s="103"/>
      <c r="D65" s="103"/>
      <c r="E65" s="103"/>
      <c r="F65" s="103"/>
      <c r="G65" s="104">
        <f t="shared" si="0"/>
        <v>0</v>
      </c>
      <c r="I65" s="135">
        <f t="shared" si="1"/>
        <v>0</v>
      </c>
      <c r="J65" s="95">
        <f t="shared" si="2"/>
        <v>0</v>
      </c>
      <c r="K65" s="95" cm="1">
        <f t="array" ref="K65">_xlfn.IFS(C65="Yürütücü veya Koordinatör",M65,C65="Araştırmacı veya Bursiyer",M65/4,C65="",0)</f>
        <v>0</v>
      </c>
      <c r="L65" s="95">
        <f t="shared" si="3"/>
        <v>0</v>
      </c>
      <c r="M65" s="95" cm="1">
        <f t="array" ref="M65">_xlfn.IFS(B65="Uluslararası Proje",200,B65="Ulusal Proje", 50,B65="AU BAP Projesi",20,B65="",0)</f>
        <v>0</v>
      </c>
    </row>
    <row r="66" spans="1:13" ht="37.5" customHeight="1">
      <c r="A66" s="102">
        <v>63</v>
      </c>
      <c r="B66" s="103"/>
      <c r="C66" s="103"/>
      <c r="D66" s="103"/>
      <c r="E66" s="103"/>
      <c r="F66" s="103"/>
      <c r="G66" s="104">
        <f t="shared" si="0"/>
        <v>0</v>
      </c>
      <c r="I66" s="135">
        <f t="shared" si="1"/>
        <v>0</v>
      </c>
      <c r="J66" s="95">
        <f t="shared" si="2"/>
        <v>0</v>
      </c>
      <c r="K66" s="95" cm="1">
        <f t="array" ref="K66">_xlfn.IFS(C66="Yürütücü veya Koordinatör",M66,C66="Araştırmacı veya Bursiyer",M66/4,C66="",0)</f>
        <v>0</v>
      </c>
      <c r="L66" s="95">
        <f t="shared" si="3"/>
        <v>0</v>
      </c>
      <c r="M66" s="95" cm="1">
        <f t="array" ref="M66">_xlfn.IFS(B66="Uluslararası Proje",200,B66="Ulusal Proje", 50,B66="AU BAP Projesi",20,B66="",0)</f>
        <v>0</v>
      </c>
    </row>
    <row r="67" spans="1:13" ht="37.5" customHeight="1">
      <c r="A67" s="78">
        <v>64</v>
      </c>
      <c r="B67" s="103"/>
      <c r="C67" s="103"/>
      <c r="D67" s="103"/>
      <c r="E67" s="103"/>
      <c r="F67" s="103"/>
      <c r="G67" s="104">
        <f t="shared" si="0"/>
        <v>0</v>
      </c>
      <c r="I67" s="135">
        <f t="shared" si="1"/>
        <v>0</v>
      </c>
      <c r="J67" s="95">
        <f t="shared" si="2"/>
        <v>0</v>
      </c>
      <c r="K67" s="95" cm="1">
        <f t="array" ref="K67">_xlfn.IFS(C67="Yürütücü veya Koordinatör",M67,C67="Araştırmacı veya Bursiyer",M67/4,C67="",0)</f>
        <v>0</v>
      </c>
      <c r="L67" s="95">
        <f t="shared" si="3"/>
        <v>0</v>
      </c>
      <c r="M67" s="95" cm="1">
        <f t="array" ref="M67">_xlfn.IFS(B67="Uluslararası Proje",200,B67="Ulusal Proje", 50,B67="AU BAP Projesi",20,B67="",0)</f>
        <v>0</v>
      </c>
    </row>
    <row r="68" spans="1:13" ht="37.5" customHeight="1">
      <c r="A68" s="102">
        <v>65</v>
      </c>
      <c r="B68" s="103"/>
      <c r="C68" s="103"/>
      <c r="D68" s="103"/>
      <c r="E68" s="103"/>
      <c r="F68" s="103"/>
      <c r="G68" s="104">
        <f t="shared" si="0"/>
        <v>0</v>
      </c>
      <c r="I68" s="135">
        <f t="shared" si="1"/>
        <v>0</v>
      </c>
      <c r="J68" s="95">
        <f t="shared" si="2"/>
        <v>0</v>
      </c>
      <c r="K68" s="95" cm="1">
        <f t="array" ref="K68">_xlfn.IFS(C68="Yürütücü veya Koordinatör",M68,C68="Araştırmacı veya Bursiyer",M68/4,C68="",0)</f>
        <v>0</v>
      </c>
      <c r="L68" s="95">
        <f t="shared" si="3"/>
        <v>0</v>
      </c>
      <c r="M68" s="95" cm="1">
        <f t="array" ref="M68">_xlfn.IFS(B68="Uluslararası Proje",200,B68="Ulusal Proje", 50,B68="AU BAP Projesi",20,B68="",0)</f>
        <v>0</v>
      </c>
    </row>
    <row r="69" spans="1:13" ht="37.5" customHeight="1">
      <c r="A69" s="102">
        <v>66</v>
      </c>
      <c r="B69" s="103"/>
      <c r="C69" s="103"/>
      <c r="D69" s="103"/>
      <c r="E69" s="103"/>
      <c r="F69" s="103"/>
      <c r="G69" s="104">
        <f t="shared" ref="G69:G101" si="4">L69</f>
        <v>0</v>
      </c>
      <c r="I69" s="135">
        <f t="shared" ref="I69:I101" si="5">IF(AND(B69="AU BAP Projesi",F69&lt;12,C69="Yürütücü veya Koordinatör"),J69/2,J69)</f>
        <v>0</v>
      </c>
      <c r="J69" s="95">
        <f t="shared" ref="J69:J101" si="6">_xlfn.CEILING.MATH(K69,5)</f>
        <v>0</v>
      </c>
      <c r="K69" s="95" cm="1">
        <f t="array" ref="K69">_xlfn.IFS(C69="Yürütücü veya Koordinatör",M69,C69="Araştırmacı veya Bursiyer",M69/4,C69="",0)</f>
        <v>0</v>
      </c>
      <c r="L69" s="95">
        <f t="shared" ref="L69:L101" si="7">IF(D69="Evet",K69*1.3,K69)</f>
        <v>0</v>
      </c>
      <c r="M69" s="95" cm="1">
        <f t="array" ref="M69">_xlfn.IFS(B69="Uluslararası Proje",200,B69="Ulusal Proje", 50,B69="AU BAP Projesi",20,B69="",0)</f>
        <v>0</v>
      </c>
    </row>
    <row r="70" spans="1:13" ht="37.5" customHeight="1">
      <c r="A70" s="78">
        <v>67</v>
      </c>
      <c r="B70" s="103"/>
      <c r="C70" s="103"/>
      <c r="D70" s="103"/>
      <c r="E70" s="103"/>
      <c r="F70" s="103"/>
      <c r="G70" s="104">
        <f t="shared" si="4"/>
        <v>0</v>
      </c>
      <c r="I70" s="135">
        <f t="shared" si="5"/>
        <v>0</v>
      </c>
      <c r="J70" s="95">
        <f t="shared" si="6"/>
        <v>0</v>
      </c>
      <c r="K70" s="95" cm="1">
        <f t="array" ref="K70">_xlfn.IFS(C70="Yürütücü veya Koordinatör",M70,C70="Araştırmacı veya Bursiyer",M70/4,C70="",0)</f>
        <v>0</v>
      </c>
      <c r="L70" s="95">
        <f t="shared" si="7"/>
        <v>0</v>
      </c>
      <c r="M70" s="95" cm="1">
        <f t="array" ref="M70">_xlfn.IFS(B70="Uluslararası Proje",200,B70="Ulusal Proje", 50,B70="AU BAP Projesi",20,B70="",0)</f>
        <v>0</v>
      </c>
    </row>
    <row r="71" spans="1:13" ht="37.5" customHeight="1">
      <c r="A71" s="102">
        <v>68</v>
      </c>
      <c r="B71" s="103"/>
      <c r="C71" s="103"/>
      <c r="D71" s="103"/>
      <c r="E71" s="103"/>
      <c r="F71" s="103"/>
      <c r="G71" s="104">
        <f t="shared" si="4"/>
        <v>0</v>
      </c>
      <c r="I71" s="135">
        <f t="shared" si="5"/>
        <v>0</v>
      </c>
      <c r="J71" s="95">
        <f t="shared" si="6"/>
        <v>0</v>
      </c>
      <c r="K71" s="95" cm="1">
        <f t="array" ref="K71">_xlfn.IFS(C71="Yürütücü veya Koordinatör",M71,C71="Araştırmacı veya Bursiyer",M71/4,C71="",0)</f>
        <v>0</v>
      </c>
      <c r="L71" s="95">
        <f t="shared" si="7"/>
        <v>0</v>
      </c>
      <c r="M71" s="95" cm="1">
        <f t="array" ref="M71">_xlfn.IFS(B71="Uluslararası Proje",200,B71="Ulusal Proje", 50,B71="AU BAP Projesi",20,B71="",0)</f>
        <v>0</v>
      </c>
    </row>
    <row r="72" spans="1:13" ht="37.5" customHeight="1">
      <c r="A72" s="102">
        <v>69</v>
      </c>
      <c r="B72" s="103"/>
      <c r="C72" s="103"/>
      <c r="D72" s="103"/>
      <c r="E72" s="103"/>
      <c r="F72" s="103"/>
      <c r="G72" s="104">
        <f t="shared" si="4"/>
        <v>0</v>
      </c>
      <c r="I72" s="135">
        <f t="shared" si="5"/>
        <v>0</v>
      </c>
      <c r="J72" s="95">
        <f t="shared" si="6"/>
        <v>0</v>
      </c>
      <c r="K72" s="95" cm="1">
        <f t="array" ref="K72">_xlfn.IFS(C72="Yürütücü veya Koordinatör",M72,C72="Araştırmacı veya Bursiyer",M72/4,C72="",0)</f>
        <v>0</v>
      </c>
      <c r="L72" s="95">
        <f t="shared" si="7"/>
        <v>0</v>
      </c>
      <c r="M72" s="95" cm="1">
        <f t="array" ref="M72">_xlfn.IFS(B72="Uluslararası Proje",200,B72="Ulusal Proje", 50,B72="AU BAP Projesi",20,B72="",0)</f>
        <v>0</v>
      </c>
    </row>
    <row r="73" spans="1:13" ht="37.5" customHeight="1">
      <c r="A73" s="78">
        <v>70</v>
      </c>
      <c r="B73" s="103"/>
      <c r="C73" s="103"/>
      <c r="D73" s="103"/>
      <c r="E73" s="103"/>
      <c r="F73" s="103"/>
      <c r="G73" s="104">
        <f t="shared" si="4"/>
        <v>0</v>
      </c>
      <c r="I73" s="135">
        <f t="shared" si="5"/>
        <v>0</v>
      </c>
      <c r="J73" s="95">
        <f t="shared" si="6"/>
        <v>0</v>
      </c>
      <c r="K73" s="95" cm="1">
        <f t="array" ref="K73">_xlfn.IFS(C73="Yürütücü veya Koordinatör",M73,C73="Araştırmacı veya Bursiyer",M73/4,C73="",0)</f>
        <v>0</v>
      </c>
      <c r="L73" s="95">
        <f t="shared" si="7"/>
        <v>0</v>
      </c>
      <c r="M73" s="95" cm="1">
        <f t="array" ref="M73">_xlfn.IFS(B73="Uluslararası Proje",200,B73="Ulusal Proje", 50,B73="AU BAP Projesi",20,B73="",0)</f>
        <v>0</v>
      </c>
    </row>
    <row r="74" spans="1:13" ht="37.5" customHeight="1">
      <c r="A74" s="102">
        <v>71</v>
      </c>
      <c r="B74" s="103"/>
      <c r="C74" s="103"/>
      <c r="D74" s="103"/>
      <c r="E74" s="103"/>
      <c r="F74" s="103"/>
      <c r="G74" s="104">
        <f t="shared" si="4"/>
        <v>0</v>
      </c>
      <c r="I74" s="135">
        <f t="shared" si="5"/>
        <v>0</v>
      </c>
      <c r="J74" s="95">
        <f t="shared" si="6"/>
        <v>0</v>
      </c>
      <c r="K74" s="95" cm="1">
        <f t="array" ref="K74">_xlfn.IFS(C74="Yürütücü veya Koordinatör",M74,C74="Araştırmacı veya Bursiyer",M74/4,C74="",0)</f>
        <v>0</v>
      </c>
      <c r="L74" s="95">
        <f t="shared" si="7"/>
        <v>0</v>
      </c>
      <c r="M74" s="95" cm="1">
        <f t="array" ref="M74">_xlfn.IFS(B74="Uluslararası Proje",200,B74="Ulusal Proje", 50,B74="AU BAP Projesi",20,B74="",0)</f>
        <v>0</v>
      </c>
    </row>
    <row r="75" spans="1:13" ht="37.5" customHeight="1">
      <c r="A75" s="102">
        <v>72</v>
      </c>
      <c r="B75" s="103"/>
      <c r="C75" s="103"/>
      <c r="D75" s="103"/>
      <c r="E75" s="103"/>
      <c r="F75" s="103"/>
      <c r="G75" s="104">
        <f t="shared" si="4"/>
        <v>0</v>
      </c>
      <c r="I75" s="135">
        <f t="shared" si="5"/>
        <v>0</v>
      </c>
      <c r="J75" s="95">
        <f t="shared" si="6"/>
        <v>0</v>
      </c>
      <c r="K75" s="95" cm="1">
        <f t="array" ref="K75">_xlfn.IFS(C75="Yürütücü veya Koordinatör",M75,C75="Araştırmacı veya Bursiyer",M75/4,C75="",0)</f>
        <v>0</v>
      </c>
      <c r="L75" s="95">
        <f t="shared" si="7"/>
        <v>0</v>
      </c>
      <c r="M75" s="95" cm="1">
        <f t="array" ref="M75">_xlfn.IFS(B75="Uluslararası Proje",200,B75="Ulusal Proje", 50,B75="AU BAP Projesi",20,B75="",0)</f>
        <v>0</v>
      </c>
    </row>
    <row r="76" spans="1:13" ht="37.5" customHeight="1">
      <c r="A76" s="78">
        <v>73</v>
      </c>
      <c r="B76" s="103"/>
      <c r="C76" s="103"/>
      <c r="D76" s="103"/>
      <c r="E76" s="103"/>
      <c r="F76" s="103"/>
      <c r="G76" s="104">
        <f t="shared" si="4"/>
        <v>0</v>
      </c>
      <c r="I76" s="135">
        <f t="shared" si="5"/>
        <v>0</v>
      </c>
      <c r="J76" s="95">
        <f t="shared" si="6"/>
        <v>0</v>
      </c>
      <c r="K76" s="95" cm="1">
        <f t="array" ref="K76">_xlfn.IFS(C76="Yürütücü veya Koordinatör",M76,C76="Araştırmacı veya Bursiyer",M76/4,C76="",0)</f>
        <v>0</v>
      </c>
      <c r="L76" s="95">
        <f t="shared" si="7"/>
        <v>0</v>
      </c>
      <c r="M76" s="95" cm="1">
        <f t="array" ref="M76">_xlfn.IFS(B76="Uluslararası Proje",200,B76="Ulusal Proje", 50,B76="AU BAP Projesi",20,B76="",0)</f>
        <v>0</v>
      </c>
    </row>
    <row r="77" spans="1:13" ht="37.5" customHeight="1">
      <c r="A77" s="102">
        <v>74</v>
      </c>
      <c r="B77" s="103"/>
      <c r="C77" s="103"/>
      <c r="D77" s="103"/>
      <c r="E77" s="103"/>
      <c r="F77" s="103"/>
      <c r="G77" s="104">
        <f t="shared" si="4"/>
        <v>0</v>
      </c>
      <c r="I77" s="135">
        <f t="shared" si="5"/>
        <v>0</v>
      </c>
      <c r="J77" s="95">
        <f t="shared" si="6"/>
        <v>0</v>
      </c>
      <c r="K77" s="95" cm="1">
        <f t="array" ref="K77">_xlfn.IFS(C77="Yürütücü veya Koordinatör",M77,C77="Araştırmacı veya Bursiyer",M77/4,C77="",0)</f>
        <v>0</v>
      </c>
      <c r="L77" s="95">
        <f t="shared" si="7"/>
        <v>0</v>
      </c>
      <c r="M77" s="95" cm="1">
        <f t="array" ref="M77">_xlfn.IFS(B77="Uluslararası Proje",200,B77="Ulusal Proje", 50,B77="AU BAP Projesi",20,B77="",0)</f>
        <v>0</v>
      </c>
    </row>
    <row r="78" spans="1:13" ht="37.5" customHeight="1">
      <c r="A78" s="102">
        <v>75</v>
      </c>
      <c r="B78" s="103"/>
      <c r="C78" s="103"/>
      <c r="D78" s="103"/>
      <c r="E78" s="103"/>
      <c r="F78" s="103"/>
      <c r="G78" s="104">
        <f t="shared" si="4"/>
        <v>0</v>
      </c>
      <c r="I78" s="135">
        <f t="shared" si="5"/>
        <v>0</v>
      </c>
      <c r="J78" s="95">
        <f t="shared" si="6"/>
        <v>0</v>
      </c>
      <c r="K78" s="95" cm="1">
        <f t="array" ref="K78">_xlfn.IFS(C78="Yürütücü veya Koordinatör",M78,C78="Araştırmacı veya Bursiyer",M78/4,C78="",0)</f>
        <v>0</v>
      </c>
      <c r="L78" s="95">
        <f t="shared" si="7"/>
        <v>0</v>
      </c>
      <c r="M78" s="95" cm="1">
        <f t="array" ref="M78">_xlfn.IFS(B78="Uluslararası Proje",200,B78="Ulusal Proje", 50,B78="AU BAP Projesi",20,B78="",0)</f>
        <v>0</v>
      </c>
    </row>
    <row r="79" spans="1:13" ht="37.5" customHeight="1">
      <c r="A79" s="78">
        <v>76</v>
      </c>
      <c r="B79" s="103"/>
      <c r="C79" s="103"/>
      <c r="D79" s="103"/>
      <c r="E79" s="103"/>
      <c r="F79" s="103"/>
      <c r="G79" s="104">
        <f t="shared" si="4"/>
        <v>0</v>
      </c>
      <c r="I79" s="135">
        <f t="shared" si="5"/>
        <v>0</v>
      </c>
      <c r="J79" s="95">
        <f t="shared" si="6"/>
        <v>0</v>
      </c>
      <c r="K79" s="95" cm="1">
        <f t="array" ref="K79">_xlfn.IFS(C79="Yürütücü veya Koordinatör",M79,C79="Araştırmacı veya Bursiyer",M79/4,C79="",0)</f>
        <v>0</v>
      </c>
      <c r="L79" s="95">
        <f t="shared" si="7"/>
        <v>0</v>
      </c>
      <c r="M79" s="95" cm="1">
        <f t="array" ref="M79">_xlfn.IFS(B79="Uluslararası Proje",200,B79="Ulusal Proje", 50,B79="AU BAP Projesi",20,B79="",0)</f>
        <v>0</v>
      </c>
    </row>
    <row r="80" spans="1:13" ht="37.5" customHeight="1">
      <c r="A80" s="102">
        <v>77</v>
      </c>
      <c r="B80" s="103"/>
      <c r="C80" s="103"/>
      <c r="D80" s="103"/>
      <c r="E80" s="103"/>
      <c r="F80" s="103"/>
      <c r="G80" s="104">
        <f t="shared" si="4"/>
        <v>0</v>
      </c>
      <c r="I80" s="135">
        <f t="shared" si="5"/>
        <v>0</v>
      </c>
      <c r="J80" s="95">
        <f t="shared" si="6"/>
        <v>0</v>
      </c>
      <c r="K80" s="95" cm="1">
        <f t="array" ref="K80">_xlfn.IFS(C80="Yürütücü veya Koordinatör",M80,C80="Araştırmacı veya Bursiyer",M80/4,C80="",0)</f>
        <v>0</v>
      </c>
      <c r="L80" s="95">
        <f t="shared" si="7"/>
        <v>0</v>
      </c>
      <c r="M80" s="95" cm="1">
        <f t="array" ref="M80">_xlfn.IFS(B80="Uluslararası Proje",200,B80="Ulusal Proje", 50,B80="AU BAP Projesi",20,B80="",0)</f>
        <v>0</v>
      </c>
    </row>
    <row r="81" spans="1:13" ht="37.5" customHeight="1">
      <c r="A81" s="102">
        <v>78</v>
      </c>
      <c r="B81" s="103"/>
      <c r="C81" s="103"/>
      <c r="D81" s="103"/>
      <c r="E81" s="103"/>
      <c r="F81" s="103"/>
      <c r="G81" s="104">
        <f t="shared" si="4"/>
        <v>0</v>
      </c>
      <c r="I81" s="135">
        <f t="shared" si="5"/>
        <v>0</v>
      </c>
      <c r="J81" s="95">
        <f t="shared" si="6"/>
        <v>0</v>
      </c>
      <c r="K81" s="95" cm="1">
        <f t="array" ref="K81">_xlfn.IFS(C81="Yürütücü veya Koordinatör",M81,C81="Araştırmacı veya Bursiyer",M81/4,C81="",0)</f>
        <v>0</v>
      </c>
      <c r="L81" s="95">
        <f t="shared" si="7"/>
        <v>0</v>
      </c>
      <c r="M81" s="95" cm="1">
        <f t="array" ref="M81">_xlfn.IFS(B81="Uluslararası Proje",200,B81="Ulusal Proje", 50,B81="AU BAP Projesi",20,B81="",0)</f>
        <v>0</v>
      </c>
    </row>
    <row r="82" spans="1:13" ht="37.5" customHeight="1">
      <c r="A82" s="78">
        <v>79</v>
      </c>
      <c r="B82" s="103"/>
      <c r="C82" s="103"/>
      <c r="D82" s="103"/>
      <c r="E82" s="103"/>
      <c r="F82" s="103"/>
      <c r="G82" s="104">
        <f t="shared" si="4"/>
        <v>0</v>
      </c>
      <c r="I82" s="135">
        <f t="shared" si="5"/>
        <v>0</v>
      </c>
      <c r="J82" s="95">
        <f t="shared" si="6"/>
        <v>0</v>
      </c>
      <c r="K82" s="95" cm="1">
        <f t="array" ref="K82">_xlfn.IFS(C82="Yürütücü veya Koordinatör",M82,C82="Araştırmacı veya Bursiyer",M82/4,C82="",0)</f>
        <v>0</v>
      </c>
      <c r="L82" s="95">
        <f t="shared" si="7"/>
        <v>0</v>
      </c>
      <c r="M82" s="95" cm="1">
        <f t="array" ref="M82">_xlfn.IFS(B82="Uluslararası Proje",200,B82="Ulusal Proje", 50,B82="AU BAP Projesi",20,B82="",0)</f>
        <v>0</v>
      </c>
    </row>
    <row r="83" spans="1:13" ht="37.5" customHeight="1">
      <c r="A83" s="102">
        <v>80</v>
      </c>
      <c r="B83" s="103"/>
      <c r="C83" s="103"/>
      <c r="D83" s="103"/>
      <c r="E83" s="103"/>
      <c r="F83" s="103"/>
      <c r="G83" s="104">
        <f t="shared" si="4"/>
        <v>0</v>
      </c>
      <c r="I83" s="135">
        <f t="shared" si="5"/>
        <v>0</v>
      </c>
      <c r="J83" s="95">
        <f t="shared" si="6"/>
        <v>0</v>
      </c>
      <c r="K83" s="95" cm="1">
        <f t="array" ref="K83">_xlfn.IFS(C83="Yürütücü veya Koordinatör",M83,C83="Araştırmacı veya Bursiyer",M83/4,C83="",0)</f>
        <v>0</v>
      </c>
      <c r="L83" s="95">
        <f t="shared" si="7"/>
        <v>0</v>
      </c>
      <c r="M83" s="95" cm="1">
        <f t="array" ref="M83">_xlfn.IFS(B83="Uluslararası Proje",200,B83="Ulusal Proje", 50,B83="AU BAP Projesi",20,B83="",0)</f>
        <v>0</v>
      </c>
    </row>
    <row r="84" spans="1:13" ht="37.5" customHeight="1">
      <c r="A84" s="102">
        <v>81</v>
      </c>
      <c r="B84" s="103"/>
      <c r="C84" s="103"/>
      <c r="D84" s="103"/>
      <c r="E84" s="103"/>
      <c r="F84" s="103"/>
      <c r="G84" s="104">
        <f t="shared" si="4"/>
        <v>0</v>
      </c>
      <c r="I84" s="135">
        <f t="shared" si="5"/>
        <v>0</v>
      </c>
      <c r="J84" s="95">
        <f t="shared" si="6"/>
        <v>0</v>
      </c>
      <c r="K84" s="95" cm="1">
        <f t="array" ref="K84">_xlfn.IFS(C84="Yürütücü veya Koordinatör",M84,C84="Araştırmacı veya Bursiyer",M84/4,C84="",0)</f>
        <v>0</v>
      </c>
      <c r="L84" s="95">
        <f t="shared" si="7"/>
        <v>0</v>
      </c>
      <c r="M84" s="95" cm="1">
        <f t="array" ref="M84">_xlfn.IFS(B84="Uluslararası Proje",200,B84="Ulusal Proje", 50,B84="AU BAP Projesi",20,B84="",0)</f>
        <v>0</v>
      </c>
    </row>
    <row r="85" spans="1:13" ht="37.5" customHeight="1">
      <c r="A85" s="78">
        <v>82</v>
      </c>
      <c r="B85" s="103"/>
      <c r="C85" s="103"/>
      <c r="D85" s="103"/>
      <c r="E85" s="103"/>
      <c r="F85" s="103"/>
      <c r="G85" s="104">
        <f t="shared" si="4"/>
        <v>0</v>
      </c>
      <c r="I85" s="135">
        <f t="shared" si="5"/>
        <v>0</v>
      </c>
      <c r="J85" s="95">
        <f t="shared" si="6"/>
        <v>0</v>
      </c>
      <c r="K85" s="95" cm="1">
        <f t="array" ref="K85">_xlfn.IFS(C85="Yürütücü veya Koordinatör",M85,C85="Araştırmacı veya Bursiyer",M85/4,C85="",0)</f>
        <v>0</v>
      </c>
      <c r="L85" s="95">
        <f t="shared" si="7"/>
        <v>0</v>
      </c>
      <c r="M85" s="95" cm="1">
        <f t="array" ref="M85">_xlfn.IFS(B85="Uluslararası Proje",200,B85="Ulusal Proje", 50,B85="AU BAP Projesi",20,B85="",0)</f>
        <v>0</v>
      </c>
    </row>
    <row r="86" spans="1:13" ht="37.5" customHeight="1">
      <c r="A86" s="102">
        <v>83</v>
      </c>
      <c r="B86" s="103"/>
      <c r="C86" s="103"/>
      <c r="D86" s="103"/>
      <c r="E86" s="103"/>
      <c r="F86" s="103"/>
      <c r="G86" s="104">
        <f t="shared" si="4"/>
        <v>0</v>
      </c>
      <c r="I86" s="135">
        <f t="shared" si="5"/>
        <v>0</v>
      </c>
      <c r="J86" s="95">
        <f t="shared" si="6"/>
        <v>0</v>
      </c>
      <c r="K86" s="95" cm="1">
        <f t="array" ref="K86">_xlfn.IFS(C86="Yürütücü veya Koordinatör",M86,C86="Araştırmacı veya Bursiyer",M86/4,C86="",0)</f>
        <v>0</v>
      </c>
      <c r="L86" s="95">
        <f t="shared" si="7"/>
        <v>0</v>
      </c>
      <c r="M86" s="95" cm="1">
        <f t="array" ref="M86">_xlfn.IFS(B86="Uluslararası Proje",200,B86="Ulusal Proje", 50,B86="AU BAP Projesi",20,B86="",0)</f>
        <v>0</v>
      </c>
    </row>
    <row r="87" spans="1:13" ht="37.5" customHeight="1">
      <c r="A87" s="102">
        <v>84</v>
      </c>
      <c r="B87" s="103"/>
      <c r="C87" s="103"/>
      <c r="D87" s="103"/>
      <c r="E87" s="103"/>
      <c r="F87" s="103"/>
      <c r="G87" s="104">
        <f t="shared" si="4"/>
        <v>0</v>
      </c>
      <c r="I87" s="135">
        <f t="shared" si="5"/>
        <v>0</v>
      </c>
      <c r="J87" s="95">
        <f t="shared" si="6"/>
        <v>0</v>
      </c>
      <c r="K87" s="95" cm="1">
        <f t="array" ref="K87">_xlfn.IFS(C87="Yürütücü veya Koordinatör",M87,C87="Araştırmacı veya Bursiyer",M87/4,C87="",0)</f>
        <v>0</v>
      </c>
      <c r="L87" s="95">
        <f t="shared" si="7"/>
        <v>0</v>
      </c>
      <c r="M87" s="95" cm="1">
        <f t="array" ref="M87">_xlfn.IFS(B87="Uluslararası Proje",200,B87="Ulusal Proje", 50,B87="AU BAP Projesi",20,B87="",0)</f>
        <v>0</v>
      </c>
    </row>
    <row r="88" spans="1:13" ht="37.5" customHeight="1">
      <c r="A88" s="78">
        <v>85</v>
      </c>
      <c r="B88" s="103"/>
      <c r="C88" s="103"/>
      <c r="D88" s="103"/>
      <c r="E88" s="103"/>
      <c r="F88" s="103"/>
      <c r="G88" s="104">
        <f t="shared" si="4"/>
        <v>0</v>
      </c>
      <c r="I88" s="135">
        <f t="shared" si="5"/>
        <v>0</v>
      </c>
      <c r="J88" s="95">
        <f t="shared" si="6"/>
        <v>0</v>
      </c>
      <c r="K88" s="95" cm="1">
        <f t="array" ref="K88">_xlfn.IFS(C88="Yürütücü veya Koordinatör",M88,C88="Araştırmacı veya Bursiyer",M88/4,C88="",0)</f>
        <v>0</v>
      </c>
      <c r="L88" s="95">
        <f t="shared" si="7"/>
        <v>0</v>
      </c>
      <c r="M88" s="95" cm="1">
        <f t="array" ref="M88">_xlfn.IFS(B88="Uluslararası Proje",200,B88="Ulusal Proje", 50,B88="AU BAP Projesi",20,B88="",0)</f>
        <v>0</v>
      </c>
    </row>
    <row r="89" spans="1:13" ht="37.5" customHeight="1">
      <c r="A89" s="102">
        <v>86</v>
      </c>
      <c r="B89" s="103"/>
      <c r="C89" s="103"/>
      <c r="D89" s="103"/>
      <c r="E89" s="103"/>
      <c r="F89" s="103"/>
      <c r="G89" s="104">
        <f t="shared" si="4"/>
        <v>0</v>
      </c>
      <c r="I89" s="135">
        <f t="shared" si="5"/>
        <v>0</v>
      </c>
      <c r="J89" s="95">
        <f t="shared" si="6"/>
        <v>0</v>
      </c>
      <c r="K89" s="95" cm="1">
        <f t="array" ref="K89">_xlfn.IFS(C89="Yürütücü veya Koordinatör",M89,C89="Araştırmacı veya Bursiyer",M89/4,C89="",0)</f>
        <v>0</v>
      </c>
      <c r="L89" s="95">
        <f t="shared" si="7"/>
        <v>0</v>
      </c>
      <c r="M89" s="95" cm="1">
        <f t="array" ref="M89">_xlfn.IFS(B89="Uluslararası Proje",200,B89="Ulusal Proje", 50,B89="AU BAP Projesi",20,B89="",0)</f>
        <v>0</v>
      </c>
    </row>
    <row r="90" spans="1:13" ht="37.5" customHeight="1">
      <c r="A90" s="102">
        <v>87</v>
      </c>
      <c r="B90" s="103"/>
      <c r="C90" s="103"/>
      <c r="D90" s="103"/>
      <c r="E90" s="103"/>
      <c r="F90" s="103"/>
      <c r="G90" s="104">
        <f t="shared" si="4"/>
        <v>0</v>
      </c>
      <c r="I90" s="135">
        <f t="shared" si="5"/>
        <v>0</v>
      </c>
      <c r="J90" s="95">
        <f t="shared" si="6"/>
        <v>0</v>
      </c>
      <c r="K90" s="95" cm="1">
        <f t="array" ref="K90">_xlfn.IFS(C90="Yürütücü veya Koordinatör",M90,C90="Araştırmacı veya Bursiyer",M90/4,C90="",0)</f>
        <v>0</v>
      </c>
      <c r="L90" s="95">
        <f t="shared" si="7"/>
        <v>0</v>
      </c>
      <c r="M90" s="95" cm="1">
        <f t="array" ref="M90">_xlfn.IFS(B90="Uluslararası Proje",200,B90="Ulusal Proje", 50,B90="AU BAP Projesi",20,B90="",0)</f>
        <v>0</v>
      </c>
    </row>
    <row r="91" spans="1:13" ht="37.5" customHeight="1">
      <c r="A91" s="78">
        <v>88</v>
      </c>
      <c r="B91" s="103"/>
      <c r="C91" s="103"/>
      <c r="D91" s="103"/>
      <c r="E91" s="103"/>
      <c r="F91" s="103"/>
      <c r="G91" s="104">
        <f t="shared" si="4"/>
        <v>0</v>
      </c>
      <c r="I91" s="135">
        <f t="shared" si="5"/>
        <v>0</v>
      </c>
      <c r="J91" s="95">
        <f t="shared" si="6"/>
        <v>0</v>
      </c>
      <c r="K91" s="95" cm="1">
        <f t="array" ref="K91">_xlfn.IFS(C91="Yürütücü veya Koordinatör",M91,C91="Araştırmacı veya Bursiyer",M91/4,C91="",0)</f>
        <v>0</v>
      </c>
      <c r="L91" s="95">
        <f t="shared" si="7"/>
        <v>0</v>
      </c>
      <c r="M91" s="95" cm="1">
        <f t="array" ref="M91">_xlfn.IFS(B91="Uluslararası Proje",200,B91="Ulusal Proje", 50,B91="AU BAP Projesi",20,B91="",0)</f>
        <v>0</v>
      </c>
    </row>
    <row r="92" spans="1:13" ht="37.5" customHeight="1">
      <c r="A92" s="102">
        <v>89</v>
      </c>
      <c r="B92" s="103"/>
      <c r="C92" s="103"/>
      <c r="D92" s="103"/>
      <c r="E92" s="103"/>
      <c r="F92" s="103"/>
      <c r="G92" s="104">
        <f t="shared" si="4"/>
        <v>0</v>
      </c>
      <c r="I92" s="135">
        <f t="shared" si="5"/>
        <v>0</v>
      </c>
      <c r="J92" s="95">
        <f t="shared" si="6"/>
        <v>0</v>
      </c>
      <c r="K92" s="95" cm="1">
        <f t="array" ref="K92">_xlfn.IFS(C92="Yürütücü veya Koordinatör",M92,C92="Araştırmacı veya Bursiyer",M92/4,C92="",0)</f>
        <v>0</v>
      </c>
      <c r="L92" s="95">
        <f t="shared" si="7"/>
        <v>0</v>
      </c>
      <c r="M92" s="95" cm="1">
        <f t="array" ref="M92">_xlfn.IFS(B92="Uluslararası Proje",200,B92="Ulusal Proje", 50,B92="AU BAP Projesi",20,B92="",0)</f>
        <v>0</v>
      </c>
    </row>
    <row r="93" spans="1:13" ht="37.5" customHeight="1">
      <c r="A93" s="102">
        <v>90</v>
      </c>
      <c r="B93" s="103"/>
      <c r="C93" s="103"/>
      <c r="D93" s="103"/>
      <c r="E93" s="103"/>
      <c r="F93" s="103"/>
      <c r="G93" s="104">
        <f t="shared" si="4"/>
        <v>0</v>
      </c>
      <c r="I93" s="135">
        <f t="shared" si="5"/>
        <v>0</v>
      </c>
      <c r="J93" s="95">
        <f t="shared" si="6"/>
        <v>0</v>
      </c>
      <c r="K93" s="95" cm="1">
        <f t="array" ref="K93">_xlfn.IFS(C93="Yürütücü veya Koordinatör",M93,C93="Araştırmacı veya Bursiyer",M93/4,C93="",0)</f>
        <v>0</v>
      </c>
      <c r="L93" s="95">
        <f t="shared" si="7"/>
        <v>0</v>
      </c>
      <c r="M93" s="95" cm="1">
        <f t="array" ref="M93">_xlfn.IFS(B93="Uluslararası Proje",200,B93="Ulusal Proje", 50,B93="AU BAP Projesi",20,B93="",0)</f>
        <v>0</v>
      </c>
    </row>
    <row r="94" spans="1:13" ht="37.5" customHeight="1">
      <c r="A94" s="78">
        <v>91</v>
      </c>
      <c r="B94" s="103"/>
      <c r="C94" s="103"/>
      <c r="D94" s="103"/>
      <c r="E94" s="103"/>
      <c r="F94" s="103"/>
      <c r="G94" s="104">
        <f t="shared" si="4"/>
        <v>0</v>
      </c>
      <c r="I94" s="135">
        <f t="shared" si="5"/>
        <v>0</v>
      </c>
      <c r="J94" s="95">
        <f t="shared" si="6"/>
        <v>0</v>
      </c>
      <c r="K94" s="95" cm="1">
        <f t="array" ref="K94">_xlfn.IFS(C94="Yürütücü veya Koordinatör",M94,C94="Araştırmacı veya Bursiyer",M94/4,C94="",0)</f>
        <v>0</v>
      </c>
      <c r="L94" s="95">
        <f t="shared" si="7"/>
        <v>0</v>
      </c>
      <c r="M94" s="95" cm="1">
        <f t="array" ref="M94">_xlfn.IFS(B94="Uluslararası Proje",200,B94="Ulusal Proje", 50,B94="AU BAP Projesi",20,B94="",0)</f>
        <v>0</v>
      </c>
    </row>
    <row r="95" spans="1:13" ht="37.5" customHeight="1">
      <c r="A95" s="102">
        <v>92</v>
      </c>
      <c r="B95" s="103"/>
      <c r="C95" s="103"/>
      <c r="D95" s="103"/>
      <c r="E95" s="103"/>
      <c r="F95" s="103"/>
      <c r="G95" s="104">
        <f t="shared" si="4"/>
        <v>0</v>
      </c>
      <c r="I95" s="135">
        <f t="shared" si="5"/>
        <v>0</v>
      </c>
      <c r="J95" s="95">
        <f t="shared" si="6"/>
        <v>0</v>
      </c>
      <c r="K95" s="95" cm="1">
        <f t="array" ref="K95">_xlfn.IFS(C95="Yürütücü veya Koordinatör",M95,C95="Araştırmacı veya Bursiyer",M95/4,C95="",0)</f>
        <v>0</v>
      </c>
      <c r="L95" s="95">
        <f t="shared" si="7"/>
        <v>0</v>
      </c>
      <c r="M95" s="95" cm="1">
        <f t="array" ref="M95">_xlfn.IFS(B95="Uluslararası Proje",200,B95="Ulusal Proje", 50,B95="AU BAP Projesi",20,B95="",0)</f>
        <v>0</v>
      </c>
    </row>
    <row r="96" spans="1:13" ht="37.5" customHeight="1">
      <c r="A96" s="102">
        <v>93</v>
      </c>
      <c r="B96" s="103"/>
      <c r="C96" s="103"/>
      <c r="D96" s="103"/>
      <c r="E96" s="103"/>
      <c r="F96" s="103"/>
      <c r="G96" s="104">
        <f t="shared" si="4"/>
        <v>0</v>
      </c>
      <c r="I96" s="135">
        <f t="shared" si="5"/>
        <v>0</v>
      </c>
      <c r="J96" s="95">
        <f t="shared" si="6"/>
        <v>0</v>
      </c>
      <c r="K96" s="95" cm="1">
        <f t="array" ref="K96">_xlfn.IFS(C96="Yürütücü veya Koordinatör",M96,C96="Araştırmacı veya Bursiyer",M96/4,C96="",0)</f>
        <v>0</v>
      </c>
      <c r="L96" s="95">
        <f t="shared" si="7"/>
        <v>0</v>
      </c>
      <c r="M96" s="95" cm="1">
        <f t="array" ref="M96">_xlfn.IFS(B96="Uluslararası Proje",200,B96="Ulusal Proje", 50,B96="AU BAP Projesi",20,B96="",0)</f>
        <v>0</v>
      </c>
    </row>
    <row r="97" spans="1:13" ht="37.5" customHeight="1">
      <c r="A97" s="78">
        <v>94</v>
      </c>
      <c r="B97" s="103"/>
      <c r="C97" s="103"/>
      <c r="D97" s="103"/>
      <c r="E97" s="103"/>
      <c r="F97" s="103"/>
      <c r="G97" s="104">
        <f t="shared" si="4"/>
        <v>0</v>
      </c>
      <c r="I97" s="135">
        <f t="shared" si="5"/>
        <v>0</v>
      </c>
      <c r="J97" s="95">
        <f t="shared" si="6"/>
        <v>0</v>
      </c>
      <c r="K97" s="95" cm="1">
        <f t="array" ref="K97">_xlfn.IFS(C97="Yürütücü veya Koordinatör",M97,C97="Araştırmacı veya Bursiyer",M97/4,C97="",0)</f>
        <v>0</v>
      </c>
      <c r="L97" s="95">
        <f t="shared" si="7"/>
        <v>0</v>
      </c>
      <c r="M97" s="95" cm="1">
        <f t="array" ref="M97">_xlfn.IFS(B97="Uluslararası Proje",200,B97="Ulusal Proje", 50,B97="AU BAP Projesi",20,B97="",0)</f>
        <v>0</v>
      </c>
    </row>
    <row r="98" spans="1:13" ht="37.5" customHeight="1">
      <c r="A98" s="102">
        <v>95</v>
      </c>
      <c r="B98" s="103"/>
      <c r="C98" s="103"/>
      <c r="D98" s="103"/>
      <c r="E98" s="103"/>
      <c r="F98" s="103"/>
      <c r="G98" s="104">
        <f t="shared" si="4"/>
        <v>0</v>
      </c>
      <c r="I98" s="135">
        <f t="shared" si="5"/>
        <v>0</v>
      </c>
      <c r="J98" s="95">
        <f t="shared" si="6"/>
        <v>0</v>
      </c>
      <c r="K98" s="95" cm="1">
        <f t="array" ref="K98">_xlfn.IFS(C98="Yürütücü veya Koordinatör",M98,C98="Araştırmacı veya Bursiyer",M98/4,C98="",0)</f>
        <v>0</v>
      </c>
      <c r="L98" s="95">
        <f t="shared" si="7"/>
        <v>0</v>
      </c>
      <c r="M98" s="95" cm="1">
        <f t="array" ref="M98">_xlfn.IFS(B98="Uluslararası Proje",200,B98="Ulusal Proje", 50,B98="AU BAP Projesi",20,B98="",0)</f>
        <v>0</v>
      </c>
    </row>
    <row r="99" spans="1:13" ht="37.5" customHeight="1">
      <c r="A99" s="102">
        <v>96</v>
      </c>
      <c r="B99" s="103"/>
      <c r="C99" s="103"/>
      <c r="D99" s="103"/>
      <c r="E99" s="103"/>
      <c r="F99" s="103"/>
      <c r="G99" s="104">
        <f t="shared" si="4"/>
        <v>0</v>
      </c>
      <c r="I99" s="135">
        <f t="shared" si="5"/>
        <v>0</v>
      </c>
      <c r="J99" s="95">
        <f t="shared" si="6"/>
        <v>0</v>
      </c>
      <c r="K99" s="95" cm="1">
        <f t="array" ref="K99">_xlfn.IFS(C99="Yürütücü veya Koordinatör",M99,C99="Araştırmacı veya Bursiyer",M99/4,C99="",0)</f>
        <v>0</v>
      </c>
      <c r="L99" s="95">
        <f t="shared" si="7"/>
        <v>0</v>
      </c>
      <c r="M99" s="95" cm="1">
        <f t="array" ref="M99">_xlfn.IFS(B99="Uluslararası Proje",200,B99="Ulusal Proje", 50,B99="AU BAP Projesi",20,B99="",0)</f>
        <v>0</v>
      </c>
    </row>
    <row r="100" spans="1:13" ht="37.5" customHeight="1">
      <c r="A100" s="78">
        <v>97</v>
      </c>
      <c r="B100" s="103"/>
      <c r="C100" s="103"/>
      <c r="D100" s="103"/>
      <c r="E100" s="103"/>
      <c r="F100" s="103"/>
      <c r="G100" s="104">
        <f t="shared" si="4"/>
        <v>0</v>
      </c>
      <c r="I100" s="135">
        <f t="shared" si="5"/>
        <v>0</v>
      </c>
      <c r="J100" s="95">
        <f t="shared" si="6"/>
        <v>0</v>
      </c>
      <c r="K100" s="95" cm="1">
        <f t="array" ref="K100">_xlfn.IFS(C100="Yürütücü veya Koordinatör",M100,C100="Araştırmacı veya Bursiyer",M100/4,C100="",0)</f>
        <v>0</v>
      </c>
      <c r="L100" s="95">
        <f t="shared" si="7"/>
        <v>0</v>
      </c>
      <c r="M100" s="95" cm="1">
        <f t="array" ref="M100">_xlfn.IFS(B100="Uluslararası Proje",200,B100="Ulusal Proje", 50,B100="AU BAP Projesi",20,B100="",0)</f>
        <v>0</v>
      </c>
    </row>
    <row r="101" spans="1:13" ht="37.5" customHeight="1">
      <c r="A101" s="102">
        <v>98</v>
      </c>
      <c r="B101" s="103"/>
      <c r="C101" s="103"/>
      <c r="D101" s="103"/>
      <c r="E101" s="103"/>
      <c r="F101" s="103"/>
      <c r="G101" s="104">
        <f t="shared" si="4"/>
        <v>0</v>
      </c>
      <c r="I101" s="135">
        <f t="shared" si="5"/>
        <v>0</v>
      </c>
      <c r="J101" s="95">
        <f t="shared" si="6"/>
        <v>0</v>
      </c>
      <c r="K101" s="95" cm="1">
        <f t="array" ref="K101">_xlfn.IFS(C101="Yürütücü veya Koordinatör",M101,C101="Araştırmacı veya Bursiyer",M101/4,C101="",0)</f>
        <v>0</v>
      </c>
      <c r="L101" s="95">
        <f t="shared" si="7"/>
        <v>0</v>
      </c>
      <c r="M101" s="95" cm="1">
        <f t="array" ref="M101">_xlfn.IFS(B101="Uluslararası Proje",200,B101="Ulusal Proje", 50,B101="AU BAP Projesi",20,B101="",0)</f>
        <v>0</v>
      </c>
    </row>
  </sheetData>
  <sheetProtection algorithmName="SHA-512" hashValue="SQGd35mDY/7AZAZo0gFcjc4CkPaBgUgx3vk/O8Eml5pyZv6m+mmar2MFXrSIxsZpmfGPB9qkaN9E+/P9M0qzuA==" saltValue="1nvdzSwG486L4fXmw4MhZw==" spinCount="100000" sheet="1" objects="1" scenarios="1"/>
  <mergeCells count="2">
    <mergeCell ref="A1:F1"/>
    <mergeCell ref="A2:F2"/>
  </mergeCells>
  <dataValidations count="3">
    <dataValidation type="list" allowBlank="1" showInputMessage="1" showErrorMessage="1" sqref="C4:C101" xr:uid="{C58C0C4E-913B-4998-8FDF-6844598B8D67}">
      <formula1>$O$22:$O$23</formula1>
    </dataValidation>
    <dataValidation type="list" allowBlank="1" showInputMessage="1" showErrorMessage="1" sqref="B4:B101" xr:uid="{9A30AD6D-07AB-44F7-9BEF-B0DF307F7BFD}">
      <formula1>$O$29:$O$31</formula1>
    </dataValidation>
    <dataValidation type="list" allowBlank="1" showInputMessage="1" showErrorMessage="1" sqref="D4:D101" xr:uid="{7ECAA80F-EC88-4429-A82F-C502A8FA4B8C}">
      <formula1>$O$35:$O$36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AF2B-2400-4264-A4AE-D02081CE36D2}">
  <dimension ref="A1:R101"/>
  <sheetViews>
    <sheetView workbookViewId="0">
      <selection activeCell="F9" sqref="F9"/>
    </sheetView>
  </sheetViews>
  <sheetFormatPr defaultColWidth="12.875" defaultRowHeight="15"/>
  <cols>
    <col min="1" max="1" width="10.25" style="105" customWidth="1"/>
    <col min="2" max="2" width="34.375" style="65" customWidth="1"/>
    <col min="3" max="3" width="28.25" style="65" customWidth="1"/>
    <col min="4" max="5" width="18.875" style="65" customWidth="1"/>
    <col min="6" max="6" width="110.375" style="65" customWidth="1"/>
    <col min="7" max="7" width="18" style="63" customWidth="1"/>
    <col min="8" max="8" width="12.875" style="126"/>
    <col min="9" max="12" width="12.875" style="95"/>
    <col min="13" max="13" width="27.75" style="85" customWidth="1"/>
    <col min="14" max="14" width="34" style="83" bestFit="1" customWidth="1"/>
    <col min="15" max="15" width="12.875" style="95"/>
    <col min="16" max="17" width="12.875" style="24"/>
    <col min="18" max="18" width="12.875" style="126"/>
  </cols>
  <sheetData>
    <row r="1" spans="1:18" ht="45" customHeight="1" thickBot="1">
      <c r="A1" s="189" t="s">
        <v>152</v>
      </c>
      <c r="B1" s="190"/>
      <c r="C1" s="190"/>
      <c r="D1" s="190"/>
      <c r="E1" s="191"/>
      <c r="F1" s="192"/>
      <c r="G1" s="110" t="s">
        <v>74</v>
      </c>
    </row>
    <row r="2" spans="1:18" ht="70.349999999999994" customHeight="1">
      <c r="A2" s="183" t="s">
        <v>153</v>
      </c>
      <c r="B2" s="193"/>
      <c r="C2" s="193"/>
      <c r="D2" s="193"/>
      <c r="E2" s="193"/>
      <c r="F2" s="193"/>
      <c r="G2" s="111">
        <f>IF(I2&gt;20,20,I2)</f>
        <v>0</v>
      </c>
      <c r="I2" s="141">
        <f>SUM(G4:G101)</f>
        <v>0</v>
      </c>
      <c r="J2" s="141"/>
    </row>
    <row r="3" spans="1:18" s="77" customFormat="1" ht="43.35" customHeight="1">
      <c r="A3" s="74" t="s">
        <v>51</v>
      </c>
      <c r="B3" s="75" t="s">
        <v>154</v>
      </c>
      <c r="C3" s="75" t="s">
        <v>155</v>
      </c>
      <c r="D3" s="75" t="s">
        <v>57</v>
      </c>
      <c r="E3" s="75" t="s">
        <v>53</v>
      </c>
      <c r="F3" s="75" t="s">
        <v>156</v>
      </c>
      <c r="G3" s="71" t="s">
        <v>25</v>
      </c>
      <c r="H3" s="127"/>
      <c r="I3" s="76"/>
      <c r="J3" s="76"/>
      <c r="K3" s="76"/>
      <c r="L3" s="76"/>
      <c r="M3" s="30" t="s">
        <v>22</v>
      </c>
      <c r="N3" s="30" t="s">
        <v>78</v>
      </c>
      <c r="O3" s="76"/>
      <c r="P3" s="127"/>
      <c r="Q3" s="127"/>
      <c r="R3" s="127"/>
    </row>
    <row r="4" spans="1:18" ht="37.5" customHeight="1">
      <c r="A4" s="102">
        <v>1</v>
      </c>
      <c r="B4" s="103"/>
      <c r="C4" s="103"/>
      <c r="D4" s="112"/>
      <c r="E4" s="128"/>
      <c r="F4" s="103"/>
      <c r="G4" s="104">
        <f>J4</f>
        <v>0</v>
      </c>
      <c r="J4" s="95">
        <f>IF(E4&gt;0,K4/E4,E4)</f>
        <v>0</v>
      </c>
      <c r="K4" s="95" cm="1">
        <f t="array" ref="K4">_xlfn.IFS(C4="Tam Metin",L4,C4="Özet",L4/2,C4="",0)</f>
        <v>0</v>
      </c>
      <c r="L4" s="95" cm="1">
        <f t="array" ref="L4">_xlfn.IFS(B4="Scopus Dergi",8,B4="Uluslararası Kongre Bildiri Kitapçığı",4,B4="Ulusal Kongre Bildiri Kitapçığı",2,B4="",0)</f>
        <v>0</v>
      </c>
      <c r="M4" s="30" t="s">
        <v>23</v>
      </c>
      <c r="N4" s="30" t="s">
        <v>79</v>
      </c>
    </row>
    <row r="5" spans="1:18" ht="37.5" customHeight="1">
      <c r="A5" s="78">
        <v>2</v>
      </c>
      <c r="B5" s="103"/>
      <c r="C5" s="103"/>
      <c r="D5" s="112"/>
      <c r="E5" s="128"/>
      <c r="F5" s="103"/>
      <c r="G5" s="104">
        <f t="shared" ref="G5:G68" si="0">J5</f>
        <v>0</v>
      </c>
      <c r="J5" s="95">
        <f t="shared" ref="J5:J68" si="1">IF(E5&gt;0,K5/E5,E5)</f>
        <v>0</v>
      </c>
      <c r="K5" s="95" cm="1">
        <f t="array" ref="K5">_xlfn.IFS(C5="Tam Metin",L5,C5="Özet",L5/2,C5="",0)</f>
        <v>0</v>
      </c>
      <c r="L5" s="95" cm="1">
        <f t="array" ref="L5">_xlfn.IFS(B5="Scopus Dergi",8,B5="Uluslararası Kongre Bildiri Kitapçığı",4,B5="Ulusal Kongre Bildiri Kitapçığı",2,B5="",0)</f>
        <v>0</v>
      </c>
      <c r="M5" s="30" t="s">
        <v>80</v>
      </c>
      <c r="N5" s="30" t="s">
        <v>81</v>
      </c>
    </row>
    <row r="6" spans="1:18" ht="37.5" customHeight="1">
      <c r="A6" s="102">
        <v>3</v>
      </c>
      <c r="B6" s="103"/>
      <c r="C6" s="103"/>
      <c r="D6" s="112"/>
      <c r="E6" s="128"/>
      <c r="F6" s="103"/>
      <c r="G6" s="104">
        <f t="shared" si="0"/>
        <v>0</v>
      </c>
      <c r="J6" s="95">
        <f t="shared" si="1"/>
        <v>0</v>
      </c>
      <c r="K6" s="95" cm="1">
        <f t="array" ref="K6">_xlfn.IFS(C6="Tam Metin",L6,C6="Özet",L6/2,C6="",0)</f>
        <v>0</v>
      </c>
      <c r="L6" s="95" cm="1">
        <f t="array" ref="L6">_xlfn.IFS(B6="Scopus Dergi",8,B6="Uluslararası Kongre Bildiri Kitapçığı",4,B6="Ulusal Kongre Bildiri Kitapçığı",2,B6="",0)</f>
        <v>0</v>
      </c>
      <c r="M6" s="30"/>
      <c r="N6" s="89"/>
    </row>
    <row r="7" spans="1:18" ht="37.5" customHeight="1">
      <c r="A7" s="78">
        <v>4</v>
      </c>
      <c r="B7" s="103"/>
      <c r="C7" s="103"/>
      <c r="D7" s="112"/>
      <c r="E7" s="128"/>
      <c r="F7" s="103"/>
      <c r="G7" s="104">
        <f t="shared" si="0"/>
        <v>0</v>
      </c>
      <c r="J7" s="95">
        <f t="shared" si="1"/>
        <v>0</v>
      </c>
      <c r="K7" s="95" cm="1">
        <f t="array" ref="K7">_xlfn.IFS(C7="Tam Metin",L7,C7="Özet",L7/2,C7="",0)</f>
        <v>0</v>
      </c>
      <c r="L7" s="95" cm="1">
        <f t="array" ref="L7">_xlfn.IFS(B7="Scopus Dergi",8,B7="Uluslararası Kongre Bildiri Kitapçığı",4,B7="Ulusal Kongre Bildiri Kitapçığı",2,B7="",0)</f>
        <v>0</v>
      </c>
      <c r="M7" s="30" t="s">
        <v>82</v>
      </c>
      <c r="N7" s="89" t="s">
        <v>212</v>
      </c>
    </row>
    <row r="8" spans="1:18" ht="37.5" customHeight="1">
      <c r="A8" s="102">
        <v>5</v>
      </c>
      <c r="B8" s="103"/>
      <c r="C8" s="103"/>
      <c r="D8" s="112"/>
      <c r="E8" s="128"/>
      <c r="F8" s="103"/>
      <c r="G8" s="104">
        <f t="shared" si="0"/>
        <v>0</v>
      </c>
      <c r="J8" s="95">
        <f t="shared" si="1"/>
        <v>0</v>
      </c>
      <c r="K8" s="95" cm="1">
        <f t="array" ref="K8">_xlfn.IFS(C8="Tam Metin",L8,C8="Özet",L8/2,C8="",0)</f>
        <v>0</v>
      </c>
      <c r="L8" s="95" cm="1">
        <f t="array" ref="L8">_xlfn.IFS(B8="Scopus Dergi",8,B8="Uluslararası Kongre Bildiri Kitapçığı",4,B8="Ulusal Kongre Bildiri Kitapçığı",2,B8="",0)</f>
        <v>0</v>
      </c>
      <c r="M8" s="50" t="s">
        <v>84</v>
      </c>
      <c r="N8" s="89" t="s">
        <v>157</v>
      </c>
    </row>
    <row r="9" spans="1:18" ht="37.5" customHeight="1">
      <c r="A9" s="78">
        <v>6</v>
      </c>
      <c r="B9" s="103"/>
      <c r="C9" s="103"/>
      <c r="D9" s="112"/>
      <c r="E9" s="128"/>
      <c r="F9" s="103"/>
      <c r="G9" s="104">
        <f t="shared" si="0"/>
        <v>0</v>
      </c>
      <c r="J9" s="95">
        <f t="shared" si="1"/>
        <v>0</v>
      </c>
      <c r="K9" s="95" cm="1">
        <f t="array" ref="K9">_xlfn.IFS(C9="Tam Metin",L9,C9="Özet",L9/2,C9="",0)</f>
        <v>0</v>
      </c>
      <c r="L9" s="95" cm="1">
        <f t="array" ref="L9">_xlfn.IFS(B9="Scopus Dergi",8,B9="Uluslararası Kongre Bildiri Kitapçığı",4,B9="Ulusal Kongre Bildiri Kitapçığı",2,B9="",0)</f>
        <v>0</v>
      </c>
      <c r="M9" s="30"/>
      <c r="N9" s="89" t="s">
        <v>158</v>
      </c>
    </row>
    <row r="10" spans="1:18" ht="37.5" customHeight="1">
      <c r="A10" s="102">
        <v>7</v>
      </c>
      <c r="B10" s="103"/>
      <c r="C10" s="103"/>
      <c r="D10" s="112"/>
      <c r="E10" s="128"/>
      <c r="F10" s="103"/>
      <c r="G10" s="104">
        <f t="shared" si="0"/>
        <v>0</v>
      </c>
      <c r="J10" s="95">
        <f t="shared" si="1"/>
        <v>0</v>
      </c>
      <c r="K10" s="95" cm="1">
        <f t="array" ref="K10">_xlfn.IFS(C10="Tam Metin",L10,C10="Özet",L10/2,C10="",0)</f>
        <v>0</v>
      </c>
      <c r="L10" s="95" cm="1">
        <f t="array" ref="L10">_xlfn.IFS(B10="Scopus Dergi",8,B10="Uluslararası Kongre Bildiri Kitapçığı",4,B10="Ulusal Kongre Bildiri Kitapçığı",2,B10="",0)</f>
        <v>0</v>
      </c>
      <c r="M10" s="30" t="s">
        <v>60</v>
      </c>
      <c r="N10" s="89" t="s">
        <v>140</v>
      </c>
    </row>
    <row r="11" spans="1:18" ht="37.5" customHeight="1">
      <c r="A11" s="78">
        <v>8</v>
      </c>
      <c r="B11" s="103"/>
      <c r="C11" s="103"/>
      <c r="D11" s="112"/>
      <c r="E11" s="128"/>
      <c r="F11" s="103"/>
      <c r="G11" s="104">
        <f t="shared" si="0"/>
        <v>0</v>
      </c>
      <c r="J11" s="95">
        <f t="shared" si="1"/>
        <v>0</v>
      </c>
      <c r="K11" s="95" cm="1">
        <f t="array" ref="K11">_xlfn.IFS(C11="Tam Metin",L11,C11="Özet",L11/2,C11="",0)</f>
        <v>0</v>
      </c>
      <c r="L11" s="95" cm="1">
        <f t="array" ref="L11">_xlfn.IFS(B11="Scopus Dergi",8,B11="Uluslararası Kongre Bildiri Kitapçığı",4,B11="Ulusal Kongre Bildiri Kitapçığı",2,B11="",0)</f>
        <v>0</v>
      </c>
      <c r="M11" s="30" t="s">
        <v>64</v>
      </c>
      <c r="N11" s="89" t="s">
        <v>141</v>
      </c>
    </row>
    <row r="12" spans="1:18" ht="37.5" customHeight="1">
      <c r="A12" s="102">
        <v>9</v>
      </c>
      <c r="B12" s="103"/>
      <c r="C12" s="103"/>
      <c r="D12" s="112"/>
      <c r="E12" s="128"/>
      <c r="F12" s="103"/>
      <c r="G12" s="104">
        <f t="shared" si="0"/>
        <v>0</v>
      </c>
      <c r="J12" s="95">
        <f t="shared" si="1"/>
        <v>0</v>
      </c>
      <c r="K12" s="95" cm="1">
        <f t="array" ref="K12">_xlfn.IFS(C12="Tam Metin",L12,C12="Özet",L12/2,C12="",0)</f>
        <v>0</v>
      </c>
      <c r="L12" s="95" cm="1">
        <f t="array" ref="L12">_xlfn.IFS(B12="Scopus Dergi",8,B12="Uluslararası Kongre Bildiri Kitapçığı",4,B12="Ulusal Kongre Bildiri Kitapçığı",2,B12="",0)</f>
        <v>0</v>
      </c>
      <c r="M12" s="30" t="s">
        <v>66</v>
      </c>
      <c r="N12" s="89" t="s">
        <v>142</v>
      </c>
    </row>
    <row r="13" spans="1:18" ht="37.5" customHeight="1">
      <c r="A13" s="78">
        <v>10</v>
      </c>
      <c r="B13" s="103"/>
      <c r="C13" s="103"/>
      <c r="D13" s="112"/>
      <c r="E13" s="128"/>
      <c r="F13" s="103"/>
      <c r="G13" s="104">
        <f t="shared" si="0"/>
        <v>0</v>
      </c>
      <c r="J13" s="95">
        <f t="shared" si="1"/>
        <v>0</v>
      </c>
      <c r="K13" s="95" cm="1">
        <f t="array" ref="K13">_xlfn.IFS(C13="Tam Metin",L13,C13="Özet",L13/2,C13="",0)</f>
        <v>0</v>
      </c>
      <c r="L13" s="95" cm="1">
        <f t="array" ref="L13">_xlfn.IFS(B13="Scopus Dergi",8,B13="Uluslararası Kongre Bildiri Kitapçığı",4,B13="Ulusal Kongre Bildiri Kitapçığı",2,B13="",0)</f>
        <v>0</v>
      </c>
      <c r="M13" s="30" t="s">
        <v>68</v>
      </c>
      <c r="N13" s="89" t="s">
        <v>143</v>
      </c>
    </row>
    <row r="14" spans="1:18" ht="37.5" customHeight="1">
      <c r="A14" s="102">
        <v>11</v>
      </c>
      <c r="B14" s="103"/>
      <c r="C14" s="103"/>
      <c r="D14" s="112"/>
      <c r="E14" s="128"/>
      <c r="F14" s="103"/>
      <c r="G14" s="104">
        <f t="shared" si="0"/>
        <v>0</v>
      </c>
      <c r="J14" s="95">
        <f t="shared" si="1"/>
        <v>0</v>
      </c>
      <c r="K14" s="95" cm="1">
        <f t="array" ref="K14">_xlfn.IFS(C14="Tam Metin",L14,C14="Özet",L14/2,C14="",0)</f>
        <v>0</v>
      </c>
      <c r="L14" s="95" cm="1">
        <f t="array" ref="L14">_xlfn.IFS(B14="Scopus Dergi",8,B14="Uluslararası Kongre Bildiri Kitapçığı",4,B14="Ulusal Kongre Bildiri Kitapçığı",2,B14="",0)</f>
        <v>0</v>
      </c>
      <c r="M14" s="30"/>
      <c r="N14" s="83" t="s">
        <v>144</v>
      </c>
    </row>
    <row r="15" spans="1:18" ht="37.5" customHeight="1">
      <c r="A15" s="78">
        <v>12</v>
      </c>
      <c r="B15" s="103"/>
      <c r="C15" s="103"/>
      <c r="D15" s="112"/>
      <c r="E15" s="128"/>
      <c r="F15" s="103"/>
      <c r="G15" s="104">
        <f t="shared" si="0"/>
        <v>0</v>
      </c>
      <c r="J15" s="95">
        <f t="shared" si="1"/>
        <v>0</v>
      </c>
      <c r="K15" s="95" cm="1">
        <f t="array" ref="K15">_xlfn.IFS(C15="Tam Metin",L15,C15="Özet",L15/2,C15="",0)</f>
        <v>0</v>
      </c>
      <c r="L15" s="95" cm="1">
        <f t="array" ref="L15">_xlfn.IFS(B15="Scopus Dergi",8,B15="Uluslararası Kongre Bildiri Kitapçığı",4,B15="Ulusal Kongre Bildiri Kitapçığı",2,B15="",0)</f>
        <v>0</v>
      </c>
      <c r="M15" s="30" t="s">
        <v>93</v>
      </c>
      <c r="N15" s="89" t="s">
        <v>99</v>
      </c>
    </row>
    <row r="16" spans="1:18" ht="37.5" customHeight="1">
      <c r="A16" s="102">
        <v>13</v>
      </c>
      <c r="B16" s="103"/>
      <c r="C16" s="103"/>
      <c r="D16" s="112"/>
      <c r="E16" s="128"/>
      <c r="F16" s="103"/>
      <c r="G16" s="104">
        <f t="shared" si="0"/>
        <v>0</v>
      </c>
      <c r="J16" s="95">
        <f t="shared" si="1"/>
        <v>0</v>
      </c>
      <c r="K16" s="95" cm="1">
        <f t="array" ref="K16">_xlfn.IFS(C16="Tam Metin",L16,C16="Özet",L16/2,C16="",0)</f>
        <v>0</v>
      </c>
      <c r="L16" s="95" cm="1">
        <f t="array" ref="L16">_xlfn.IFS(B16="Scopus Dergi",8,B16="Uluslararası Kongre Bildiri Kitapçığı",4,B16="Ulusal Kongre Bildiri Kitapçığı",2,B16="",0)</f>
        <v>0</v>
      </c>
      <c r="M16" s="30" t="s">
        <v>94</v>
      </c>
      <c r="N16" s="89" t="s">
        <v>101</v>
      </c>
    </row>
    <row r="17" spans="1:14" ht="37.5" customHeight="1">
      <c r="A17" s="78">
        <v>14</v>
      </c>
      <c r="B17" s="103"/>
      <c r="C17" s="103"/>
      <c r="D17" s="112"/>
      <c r="E17" s="128"/>
      <c r="F17" s="103"/>
      <c r="G17" s="104">
        <f t="shared" si="0"/>
        <v>0</v>
      </c>
      <c r="J17" s="95">
        <f t="shared" si="1"/>
        <v>0</v>
      </c>
      <c r="K17" s="95" cm="1">
        <f t="array" ref="K17">_xlfn.IFS(C17="Tam Metin",L17,C17="Özet",L17/2,C17="",0)</f>
        <v>0</v>
      </c>
      <c r="L17" s="95" cm="1">
        <f t="array" ref="L17">_xlfn.IFS(B17="Scopus Dergi",8,B17="Uluslararası Kongre Bildiri Kitapçığı",4,B17="Ulusal Kongre Bildiri Kitapçığı",2,B17="",0)</f>
        <v>0</v>
      </c>
      <c r="M17" s="30" t="s">
        <v>146</v>
      </c>
      <c r="N17" s="89"/>
    </row>
    <row r="18" spans="1:14" ht="37.5" customHeight="1">
      <c r="A18" s="102">
        <v>15</v>
      </c>
      <c r="B18" s="103"/>
      <c r="C18" s="103"/>
      <c r="D18" s="112"/>
      <c r="E18" s="128"/>
      <c r="F18" s="103"/>
      <c r="G18" s="104">
        <f t="shared" si="0"/>
        <v>0</v>
      </c>
      <c r="J18" s="95">
        <f t="shared" si="1"/>
        <v>0</v>
      </c>
      <c r="K18" s="95" cm="1">
        <f t="array" ref="K18">_xlfn.IFS(C18="Tam Metin",L18,C18="Özet",L18/2,C18="",0)</f>
        <v>0</v>
      </c>
      <c r="L18" s="95" cm="1">
        <f t="array" ref="L18">_xlfn.IFS(B18="Scopus Dergi",8,B18="Uluslararası Kongre Bildiri Kitapçığı",4,B18="Ulusal Kongre Bildiri Kitapçığı",2,B18="",0)</f>
        <v>0</v>
      </c>
      <c r="M18" s="30"/>
      <c r="N18" s="89"/>
    </row>
    <row r="19" spans="1:14" ht="37.5" customHeight="1">
      <c r="A19" s="78">
        <v>16</v>
      </c>
      <c r="B19" s="103"/>
      <c r="C19" s="103"/>
      <c r="D19" s="112"/>
      <c r="E19" s="128"/>
      <c r="F19" s="103"/>
      <c r="G19" s="104">
        <f t="shared" si="0"/>
        <v>0</v>
      </c>
      <c r="J19" s="95">
        <f t="shared" si="1"/>
        <v>0</v>
      </c>
      <c r="K19" s="95" cm="1">
        <f t="array" ref="K19">_xlfn.IFS(C19="Tam Metin",L19,C19="Özet",L19/2,C19="",0)</f>
        <v>0</v>
      </c>
      <c r="L19" s="95" cm="1">
        <f t="array" ref="L19">_xlfn.IFS(B19="Scopus Dergi",8,B19="Uluslararası Kongre Bildiri Kitapçığı",4,B19="Ulusal Kongre Bildiri Kitapçığı",2,B19="",0)</f>
        <v>0</v>
      </c>
      <c r="M19" s="30" t="s">
        <v>135</v>
      </c>
      <c r="N19" s="30" t="s">
        <v>99</v>
      </c>
    </row>
    <row r="20" spans="1:14" ht="37.5" customHeight="1">
      <c r="A20" s="102">
        <v>17</v>
      </c>
      <c r="B20" s="103"/>
      <c r="C20" s="103"/>
      <c r="D20" s="112"/>
      <c r="E20" s="128"/>
      <c r="F20" s="103"/>
      <c r="G20" s="104">
        <f t="shared" si="0"/>
        <v>0</v>
      </c>
      <c r="J20" s="95">
        <f t="shared" si="1"/>
        <v>0</v>
      </c>
      <c r="K20" s="95" cm="1">
        <f t="array" ref="K20">_xlfn.IFS(C20="Tam Metin",L20,C20="Özet",L20/2,C20="",0)</f>
        <v>0</v>
      </c>
      <c r="L20" s="95" cm="1">
        <f t="array" ref="L20">_xlfn.IFS(B20="Scopus Dergi",8,B20="Uluslararası Kongre Bildiri Kitapçığı",4,B20="Ulusal Kongre Bildiri Kitapçığı",2,B20="",0)</f>
        <v>0</v>
      </c>
      <c r="M20" s="30" t="s">
        <v>100</v>
      </c>
      <c r="N20" s="30" t="s">
        <v>101</v>
      </c>
    </row>
    <row r="21" spans="1:14" ht="37.5" customHeight="1">
      <c r="A21" s="78">
        <v>18</v>
      </c>
      <c r="B21" s="103"/>
      <c r="C21" s="103"/>
      <c r="D21" s="112"/>
      <c r="E21" s="128"/>
      <c r="F21" s="103"/>
      <c r="G21" s="104">
        <f t="shared" si="0"/>
        <v>0</v>
      </c>
      <c r="J21" s="95">
        <f t="shared" si="1"/>
        <v>0</v>
      </c>
      <c r="K21" s="95" cm="1">
        <f t="array" ref="K21">_xlfn.IFS(C21="Tam Metin",L21,C21="Özet",L21/2,C21="",0)</f>
        <v>0</v>
      </c>
      <c r="L21" s="95" cm="1">
        <f t="array" ref="L21">_xlfn.IFS(B21="Scopus Dergi",8,B21="Uluslararası Kongre Bildiri Kitapçığı",4,B21="Ulusal Kongre Bildiri Kitapçığı",2,B21="",0)</f>
        <v>0</v>
      </c>
    </row>
    <row r="22" spans="1:14" ht="37.5" customHeight="1">
      <c r="A22" s="102">
        <v>19</v>
      </c>
      <c r="B22" s="103"/>
      <c r="C22" s="103"/>
      <c r="D22" s="112"/>
      <c r="E22" s="128"/>
      <c r="F22" s="103"/>
      <c r="G22" s="104">
        <f t="shared" si="0"/>
        <v>0</v>
      </c>
      <c r="J22" s="95">
        <f t="shared" si="1"/>
        <v>0</v>
      </c>
      <c r="K22" s="95" cm="1">
        <f t="array" ref="K22">_xlfn.IFS(C22="Tam Metin",L22,C22="Özet",L22/2,C22="",0)</f>
        <v>0</v>
      </c>
      <c r="L22" s="95" cm="1">
        <f t="array" ref="L22">_xlfn.IFS(B22="Scopus Dergi",8,B22="Uluslararası Kongre Bildiri Kitapçığı",4,B22="Ulusal Kongre Bildiri Kitapçığı",2,B22="",0)</f>
        <v>0</v>
      </c>
      <c r="M22" s="85" t="s">
        <v>102</v>
      </c>
      <c r="N22" s="30" t="s">
        <v>78</v>
      </c>
    </row>
    <row r="23" spans="1:14" ht="37.5" customHeight="1">
      <c r="A23" s="78">
        <v>20</v>
      </c>
      <c r="B23" s="103"/>
      <c r="C23" s="103"/>
      <c r="D23" s="112"/>
      <c r="E23" s="128"/>
      <c r="F23" s="103"/>
      <c r="G23" s="104">
        <f t="shared" si="0"/>
        <v>0</v>
      </c>
      <c r="J23" s="95">
        <f t="shared" si="1"/>
        <v>0</v>
      </c>
      <c r="K23" s="95" cm="1">
        <f t="array" ref="K23">_xlfn.IFS(C23="Tam Metin",L23,C23="Özet",L23/2,C23="",0)</f>
        <v>0</v>
      </c>
      <c r="L23" s="95" cm="1">
        <f t="array" ref="L23">_xlfn.IFS(B23="Scopus Dergi",8,B23="Uluslararası Kongre Bildiri Kitapçığı",4,B23="Ulusal Kongre Bildiri Kitapçığı",2,B23="",0)</f>
        <v>0</v>
      </c>
      <c r="M23" s="85" t="s">
        <v>103</v>
      </c>
      <c r="N23" s="30" t="s">
        <v>104</v>
      </c>
    </row>
    <row r="24" spans="1:14" ht="37.5" customHeight="1">
      <c r="A24" s="102">
        <v>21</v>
      </c>
      <c r="B24" s="103"/>
      <c r="C24" s="103"/>
      <c r="D24" s="112"/>
      <c r="E24" s="128"/>
      <c r="F24" s="103"/>
      <c r="G24" s="104">
        <f t="shared" si="0"/>
        <v>0</v>
      </c>
      <c r="J24" s="95">
        <f t="shared" si="1"/>
        <v>0</v>
      </c>
      <c r="K24" s="95" cm="1">
        <f t="array" ref="K24">_xlfn.IFS(C24="Tam Metin",L24,C24="Özet",L24/2,C24="",0)</f>
        <v>0</v>
      </c>
      <c r="L24" s="95" cm="1">
        <f t="array" ref="L24">_xlfn.IFS(B24="Scopus Dergi",8,B24="Uluslararası Kongre Bildiri Kitapçığı",4,B24="Ulusal Kongre Bildiri Kitapçığı",2,B24="",0)</f>
        <v>0</v>
      </c>
    </row>
    <row r="25" spans="1:14" ht="37.5" customHeight="1">
      <c r="A25" s="78">
        <v>22</v>
      </c>
      <c r="B25" s="103"/>
      <c r="C25" s="103"/>
      <c r="D25" s="112"/>
      <c r="E25" s="128"/>
      <c r="F25" s="103"/>
      <c r="G25" s="104">
        <f t="shared" si="0"/>
        <v>0</v>
      </c>
      <c r="J25" s="95">
        <f t="shared" si="1"/>
        <v>0</v>
      </c>
      <c r="K25" s="95" cm="1">
        <f t="array" ref="K25">_xlfn.IFS(C25="Tam Metin",L25,C25="Özet",L25/2,C25="",0)</f>
        <v>0</v>
      </c>
      <c r="L25" s="95" cm="1">
        <f t="array" ref="L25">_xlfn.IFS(B25="Scopus Dergi",8,B25="Uluslararası Kongre Bildiri Kitapçığı",4,B25="Ulusal Kongre Bildiri Kitapçığı",2,B25="",0)</f>
        <v>0</v>
      </c>
      <c r="M25" s="83" t="s">
        <v>134</v>
      </c>
      <c r="N25" s="30" t="s">
        <v>105</v>
      </c>
    </row>
    <row r="26" spans="1:14" ht="37.5" customHeight="1">
      <c r="A26" s="102">
        <v>23</v>
      </c>
      <c r="B26" s="103"/>
      <c r="C26" s="103"/>
      <c r="D26" s="112"/>
      <c r="E26" s="128"/>
      <c r="F26" s="103"/>
      <c r="G26" s="104">
        <f t="shared" si="0"/>
        <v>0</v>
      </c>
      <c r="J26" s="95">
        <f t="shared" si="1"/>
        <v>0</v>
      </c>
      <c r="K26" s="95" cm="1">
        <f t="array" ref="K26">_xlfn.IFS(C26="Tam Metin",L26,C26="Özet",L26/2,C26="",0)</f>
        <v>0</v>
      </c>
      <c r="L26" s="95" cm="1">
        <f t="array" ref="L26">_xlfn.IFS(B26="Scopus Dergi",8,B26="Uluslararası Kongre Bildiri Kitapçığı",4,B26="Ulusal Kongre Bildiri Kitapçığı",2,B26="",0)</f>
        <v>0</v>
      </c>
      <c r="M26" s="83" t="s">
        <v>139</v>
      </c>
      <c r="N26" s="30" t="s">
        <v>106</v>
      </c>
    </row>
    <row r="27" spans="1:14" ht="37.5" customHeight="1">
      <c r="A27" s="78">
        <v>24</v>
      </c>
      <c r="B27" s="103"/>
      <c r="C27" s="103"/>
      <c r="D27" s="112"/>
      <c r="E27" s="128"/>
      <c r="F27" s="103"/>
      <c r="G27" s="104">
        <f t="shared" si="0"/>
        <v>0</v>
      </c>
      <c r="J27" s="95">
        <f t="shared" si="1"/>
        <v>0</v>
      </c>
      <c r="K27" s="95" cm="1">
        <f t="array" ref="K27">_xlfn.IFS(C27="Tam Metin",L27,C27="Özet",L27/2,C27="",0)</f>
        <v>0</v>
      </c>
      <c r="L27" s="95" cm="1">
        <f t="array" ref="L27">_xlfn.IFS(B27="Scopus Dergi",8,B27="Uluslararası Kongre Bildiri Kitapçığı",4,B27="Ulusal Kongre Bildiri Kitapçığı",2,B27="",0)</f>
        <v>0</v>
      </c>
      <c r="M27" s="83" t="s">
        <v>145</v>
      </c>
    </row>
    <row r="28" spans="1:14" ht="37.5" customHeight="1">
      <c r="A28" s="102">
        <v>25</v>
      </c>
      <c r="B28" s="103"/>
      <c r="C28" s="103"/>
      <c r="D28" s="112"/>
      <c r="E28" s="128"/>
      <c r="F28" s="103"/>
      <c r="G28" s="104">
        <f t="shared" si="0"/>
        <v>0</v>
      </c>
      <c r="J28" s="95">
        <f t="shared" si="1"/>
        <v>0</v>
      </c>
      <c r="K28" s="95" cm="1">
        <f t="array" ref="K28">_xlfn.IFS(C28="Tam Metin",L28,C28="Özet",L28/2,C28="",0)</f>
        <v>0</v>
      </c>
      <c r="L28" s="95" cm="1">
        <f t="array" ref="L28">_xlfn.IFS(B28="Scopus Dergi",8,B28="Uluslararası Kongre Bildiri Kitapçığı",4,B28="Ulusal Kongre Bildiri Kitapçığı",2,B28="",0)</f>
        <v>0</v>
      </c>
    </row>
    <row r="29" spans="1:14" ht="37.5" customHeight="1">
      <c r="A29" s="78">
        <v>26</v>
      </c>
      <c r="B29" s="103"/>
      <c r="C29" s="103"/>
      <c r="D29" s="112"/>
      <c r="E29" s="128"/>
      <c r="F29" s="103"/>
      <c r="G29" s="104">
        <f t="shared" si="0"/>
        <v>0</v>
      </c>
      <c r="J29" s="95">
        <f t="shared" si="1"/>
        <v>0</v>
      </c>
      <c r="K29" s="95" cm="1">
        <f t="array" ref="K29">_xlfn.IFS(C29="Tam Metin",L29,C29="Özet",L29/2,C29="",0)</f>
        <v>0</v>
      </c>
      <c r="L29" s="95" cm="1">
        <f t="array" ref="L29">_xlfn.IFS(B29="Scopus Dergi",8,B29="Uluslararası Kongre Bildiri Kitapçığı",4,B29="Ulusal Kongre Bildiri Kitapçığı",2,B29="",0)</f>
        <v>0</v>
      </c>
      <c r="M29" s="85" t="s">
        <v>136</v>
      </c>
      <c r="N29" s="83" t="s">
        <v>96</v>
      </c>
    </row>
    <row r="30" spans="1:14" ht="37.5" customHeight="1">
      <c r="A30" s="102">
        <v>27</v>
      </c>
      <c r="B30" s="103"/>
      <c r="C30" s="103"/>
      <c r="D30" s="112"/>
      <c r="E30" s="128"/>
      <c r="F30" s="103"/>
      <c r="G30" s="104">
        <f t="shared" si="0"/>
        <v>0</v>
      </c>
      <c r="J30" s="95">
        <f t="shared" si="1"/>
        <v>0</v>
      </c>
      <c r="K30" s="95" cm="1">
        <f t="array" ref="K30">_xlfn.IFS(C30="Tam Metin",L30,C30="Özet",L30/2,C30="",0)</f>
        <v>0</v>
      </c>
      <c r="L30" s="95" cm="1">
        <f t="array" ref="L30">_xlfn.IFS(B30="Scopus Dergi",8,B30="Uluslararası Kongre Bildiri Kitapçığı",4,B30="Ulusal Kongre Bildiri Kitapçığı",2,B30="",0)</f>
        <v>0</v>
      </c>
      <c r="M30" s="85" t="s">
        <v>137</v>
      </c>
      <c r="N30" s="83" t="s">
        <v>97</v>
      </c>
    </row>
    <row r="31" spans="1:14" ht="37.5" customHeight="1">
      <c r="A31" s="78">
        <v>28</v>
      </c>
      <c r="B31" s="103"/>
      <c r="C31" s="103"/>
      <c r="D31" s="112"/>
      <c r="E31" s="128"/>
      <c r="F31" s="103"/>
      <c r="G31" s="104">
        <f t="shared" si="0"/>
        <v>0</v>
      </c>
      <c r="J31" s="95">
        <f t="shared" si="1"/>
        <v>0</v>
      </c>
      <c r="K31" s="95" cm="1">
        <f t="array" ref="K31">_xlfn.IFS(C31="Tam Metin",L31,C31="Özet",L31/2,C31="",0)</f>
        <v>0</v>
      </c>
      <c r="L31" s="95" cm="1">
        <f t="array" ref="L31">_xlfn.IFS(B31="Scopus Dergi",8,B31="Uluslararası Kongre Bildiri Kitapçığı",4,B31="Ulusal Kongre Bildiri Kitapçığı",2,B31="",0)</f>
        <v>0</v>
      </c>
      <c r="M31" s="85" t="s">
        <v>138</v>
      </c>
      <c r="N31" s="83" t="s">
        <v>151</v>
      </c>
    </row>
    <row r="32" spans="1:14" ht="37.5" customHeight="1">
      <c r="A32" s="102">
        <v>29</v>
      </c>
      <c r="B32" s="103"/>
      <c r="C32" s="103"/>
      <c r="D32" s="112"/>
      <c r="E32" s="128"/>
      <c r="F32" s="103"/>
      <c r="G32" s="104">
        <f t="shared" si="0"/>
        <v>0</v>
      </c>
      <c r="J32" s="95">
        <f t="shared" si="1"/>
        <v>0</v>
      </c>
      <c r="K32" s="95" cm="1">
        <f t="array" ref="K32">_xlfn.IFS(C32="Tam Metin",L32,C32="Özet",L32/2,C32="",0)</f>
        <v>0</v>
      </c>
      <c r="L32" s="95" cm="1">
        <f t="array" ref="L32">_xlfn.IFS(B32="Scopus Dergi",8,B32="Uluslararası Kongre Bildiri Kitapçığı",4,B32="Ulusal Kongre Bildiri Kitapçığı",2,B32="",0)</f>
        <v>0</v>
      </c>
    </row>
    <row r="33" spans="1:12" ht="37.5" customHeight="1">
      <c r="A33" s="78">
        <v>30</v>
      </c>
      <c r="B33" s="103"/>
      <c r="C33" s="103"/>
      <c r="D33" s="112"/>
      <c r="E33" s="128"/>
      <c r="F33" s="103"/>
      <c r="G33" s="104">
        <f t="shared" si="0"/>
        <v>0</v>
      </c>
      <c r="J33" s="95">
        <f t="shared" si="1"/>
        <v>0</v>
      </c>
      <c r="K33" s="95" cm="1">
        <f t="array" ref="K33">_xlfn.IFS(C33="Tam Metin",L33,C33="Özet",L33/2,C33="",0)</f>
        <v>0</v>
      </c>
      <c r="L33" s="95" cm="1">
        <f t="array" ref="L33">_xlfn.IFS(B33="Scopus Dergi",8,B33="Uluslararası Kongre Bildiri Kitapçığı",4,B33="Ulusal Kongre Bildiri Kitapçığı",2,B33="",0)</f>
        <v>0</v>
      </c>
    </row>
    <row r="34" spans="1:12" ht="37.5" customHeight="1">
      <c r="A34" s="102">
        <v>31</v>
      </c>
      <c r="B34" s="103"/>
      <c r="C34" s="103"/>
      <c r="D34" s="112"/>
      <c r="E34" s="128"/>
      <c r="F34" s="103"/>
      <c r="G34" s="104">
        <f t="shared" si="0"/>
        <v>0</v>
      </c>
      <c r="J34" s="95">
        <f t="shared" si="1"/>
        <v>0</v>
      </c>
      <c r="K34" s="95" cm="1">
        <f t="array" ref="K34">_xlfn.IFS(C34="Tam Metin",L34,C34="Özet",L34/2,C34="",0)</f>
        <v>0</v>
      </c>
      <c r="L34" s="95" cm="1">
        <f t="array" ref="L34">_xlfn.IFS(B34="Scopus Dergi",8,B34="Uluslararası Kongre Bildiri Kitapçığı",4,B34="Ulusal Kongre Bildiri Kitapçığı",2,B34="",0)</f>
        <v>0</v>
      </c>
    </row>
    <row r="35" spans="1:12" ht="37.5" customHeight="1">
      <c r="A35" s="78">
        <v>32</v>
      </c>
      <c r="B35" s="103"/>
      <c r="C35" s="103"/>
      <c r="D35" s="112"/>
      <c r="E35" s="128"/>
      <c r="F35" s="103"/>
      <c r="G35" s="104">
        <f t="shared" si="0"/>
        <v>0</v>
      </c>
      <c r="J35" s="95">
        <f t="shared" si="1"/>
        <v>0</v>
      </c>
      <c r="K35" s="95" cm="1">
        <f t="array" ref="K35">_xlfn.IFS(C35="Tam Metin",L35,C35="Özet",L35/2,C35="",0)</f>
        <v>0</v>
      </c>
      <c r="L35" s="95" cm="1">
        <f t="array" ref="L35">_xlfn.IFS(B35="Scopus Dergi",8,B35="Uluslararası Kongre Bildiri Kitapçığı",4,B35="Ulusal Kongre Bildiri Kitapçığı",2,B35="",0)</f>
        <v>0</v>
      </c>
    </row>
    <row r="36" spans="1:12" ht="37.5" customHeight="1">
      <c r="A36" s="102">
        <v>33</v>
      </c>
      <c r="B36" s="103"/>
      <c r="C36" s="103"/>
      <c r="D36" s="112"/>
      <c r="E36" s="128"/>
      <c r="F36" s="103"/>
      <c r="G36" s="104">
        <f t="shared" si="0"/>
        <v>0</v>
      </c>
      <c r="J36" s="95">
        <f t="shared" si="1"/>
        <v>0</v>
      </c>
      <c r="K36" s="95" cm="1">
        <f t="array" ref="K36">_xlfn.IFS(C36="Tam Metin",L36,C36="Özet",L36/2,C36="",0)</f>
        <v>0</v>
      </c>
      <c r="L36" s="95" cm="1">
        <f t="array" ref="L36">_xlfn.IFS(B36="Scopus Dergi",8,B36="Uluslararası Kongre Bildiri Kitapçığı",4,B36="Ulusal Kongre Bildiri Kitapçığı",2,B36="",0)</f>
        <v>0</v>
      </c>
    </row>
    <row r="37" spans="1:12" ht="37.5" customHeight="1">
      <c r="A37" s="78">
        <v>34</v>
      </c>
      <c r="B37" s="103"/>
      <c r="C37" s="103"/>
      <c r="D37" s="112"/>
      <c r="E37" s="128"/>
      <c r="F37" s="103"/>
      <c r="G37" s="104">
        <f t="shared" si="0"/>
        <v>0</v>
      </c>
      <c r="J37" s="95">
        <f t="shared" si="1"/>
        <v>0</v>
      </c>
      <c r="K37" s="95" cm="1">
        <f t="array" ref="K37">_xlfn.IFS(C37="Tam Metin",L37,C37="Özet",L37/2,C37="",0)</f>
        <v>0</v>
      </c>
      <c r="L37" s="95" cm="1">
        <f t="array" ref="L37">_xlfn.IFS(B37="Scopus Dergi",8,B37="Uluslararası Kongre Bildiri Kitapçığı",4,B37="Ulusal Kongre Bildiri Kitapçığı",2,B37="",0)</f>
        <v>0</v>
      </c>
    </row>
    <row r="38" spans="1:12" ht="37.5" customHeight="1">
      <c r="A38" s="102">
        <v>35</v>
      </c>
      <c r="B38" s="103"/>
      <c r="C38" s="103"/>
      <c r="D38" s="112"/>
      <c r="E38" s="128"/>
      <c r="F38" s="103"/>
      <c r="G38" s="104">
        <f t="shared" si="0"/>
        <v>0</v>
      </c>
      <c r="J38" s="95">
        <f t="shared" si="1"/>
        <v>0</v>
      </c>
      <c r="K38" s="95" cm="1">
        <f t="array" ref="K38">_xlfn.IFS(C38="Tam Metin",L38,C38="Özet",L38/2,C38="",0)</f>
        <v>0</v>
      </c>
      <c r="L38" s="95" cm="1">
        <f t="array" ref="L38">_xlfn.IFS(B38="Scopus Dergi",8,B38="Uluslararası Kongre Bildiri Kitapçığı",4,B38="Ulusal Kongre Bildiri Kitapçığı",2,B38="",0)</f>
        <v>0</v>
      </c>
    </row>
    <row r="39" spans="1:12" ht="37.5" customHeight="1">
      <c r="A39" s="78">
        <v>36</v>
      </c>
      <c r="B39" s="103"/>
      <c r="C39" s="103"/>
      <c r="D39" s="112"/>
      <c r="E39" s="128"/>
      <c r="F39" s="103"/>
      <c r="G39" s="104">
        <f t="shared" si="0"/>
        <v>0</v>
      </c>
      <c r="J39" s="95">
        <f t="shared" si="1"/>
        <v>0</v>
      </c>
      <c r="K39" s="95" cm="1">
        <f t="array" ref="K39">_xlfn.IFS(C39="Tam Metin",L39,C39="Özet",L39/2,C39="",0)</f>
        <v>0</v>
      </c>
      <c r="L39" s="95" cm="1">
        <f t="array" ref="L39">_xlfn.IFS(B39="Scopus Dergi",8,B39="Uluslararası Kongre Bildiri Kitapçığı",4,B39="Ulusal Kongre Bildiri Kitapçığı",2,B39="",0)</f>
        <v>0</v>
      </c>
    </row>
    <row r="40" spans="1:12" ht="37.5" customHeight="1">
      <c r="A40" s="102">
        <v>37</v>
      </c>
      <c r="B40" s="103"/>
      <c r="C40" s="103"/>
      <c r="D40" s="112"/>
      <c r="E40" s="128"/>
      <c r="F40" s="103"/>
      <c r="G40" s="104">
        <f t="shared" si="0"/>
        <v>0</v>
      </c>
      <c r="J40" s="95">
        <f t="shared" si="1"/>
        <v>0</v>
      </c>
      <c r="K40" s="95" cm="1">
        <f t="array" ref="K40">_xlfn.IFS(C40="Tam Metin",L40,C40="Özet",L40/2,C40="",0)</f>
        <v>0</v>
      </c>
      <c r="L40" s="95" cm="1">
        <f t="array" ref="L40">_xlfn.IFS(B40="Scopus Dergi",8,B40="Uluslararası Kongre Bildiri Kitapçığı",4,B40="Ulusal Kongre Bildiri Kitapçığı",2,B40="",0)</f>
        <v>0</v>
      </c>
    </row>
    <row r="41" spans="1:12" ht="37.5" customHeight="1">
      <c r="A41" s="78">
        <v>38</v>
      </c>
      <c r="B41" s="103"/>
      <c r="C41" s="103"/>
      <c r="D41" s="112"/>
      <c r="E41" s="128"/>
      <c r="F41" s="103"/>
      <c r="G41" s="104">
        <f t="shared" si="0"/>
        <v>0</v>
      </c>
      <c r="J41" s="95">
        <f t="shared" si="1"/>
        <v>0</v>
      </c>
      <c r="K41" s="95" cm="1">
        <f t="array" ref="K41">_xlfn.IFS(C41="Tam Metin",L41,C41="Özet",L41/2,C41="",0)</f>
        <v>0</v>
      </c>
      <c r="L41" s="95" cm="1">
        <f t="array" ref="L41">_xlfn.IFS(B41="Scopus Dergi",8,B41="Uluslararası Kongre Bildiri Kitapçığı",4,B41="Ulusal Kongre Bildiri Kitapçığı",2,B41="",0)</f>
        <v>0</v>
      </c>
    </row>
    <row r="42" spans="1:12" ht="37.5" customHeight="1">
      <c r="A42" s="102">
        <v>39</v>
      </c>
      <c r="B42" s="103"/>
      <c r="C42" s="103"/>
      <c r="D42" s="112"/>
      <c r="E42" s="128"/>
      <c r="F42" s="103"/>
      <c r="G42" s="104">
        <f t="shared" si="0"/>
        <v>0</v>
      </c>
      <c r="J42" s="95">
        <f t="shared" si="1"/>
        <v>0</v>
      </c>
      <c r="K42" s="95" cm="1">
        <f t="array" ref="K42">_xlfn.IFS(C42="Tam Metin",L42,C42="Özet",L42/2,C42="",0)</f>
        <v>0</v>
      </c>
      <c r="L42" s="95" cm="1">
        <f t="array" ref="L42">_xlfn.IFS(B42="Scopus Dergi",8,B42="Uluslararası Kongre Bildiri Kitapçığı",4,B42="Ulusal Kongre Bildiri Kitapçığı",2,B42="",0)</f>
        <v>0</v>
      </c>
    </row>
    <row r="43" spans="1:12" ht="37.5" customHeight="1">
      <c r="A43" s="78">
        <v>40</v>
      </c>
      <c r="B43" s="103"/>
      <c r="C43" s="103"/>
      <c r="D43" s="112"/>
      <c r="E43" s="128"/>
      <c r="F43" s="103"/>
      <c r="G43" s="104">
        <f t="shared" si="0"/>
        <v>0</v>
      </c>
      <c r="J43" s="95">
        <f t="shared" si="1"/>
        <v>0</v>
      </c>
      <c r="K43" s="95" cm="1">
        <f t="array" ref="K43">_xlfn.IFS(C43="Tam Metin",L43,C43="Özet",L43/2,C43="",0)</f>
        <v>0</v>
      </c>
      <c r="L43" s="95" cm="1">
        <f t="array" ref="L43">_xlfn.IFS(B43="Scopus Dergi",8,B43="Uluslararası Kongre Bildiri Kitapçığı",4,B43="Ulusal Kongre Bildiri Kitapçığı",2,B43="",0)</f>
        <v>0</v>
      </c>
    </row>
    <row r="44" spans="1:12" ht="37.5" customHeight="1">
      <c r="A44" s="102">
        <v>41</v>
      </c>
      <c r="B44" s="103"/>
      <c r="C44" s="103"/>
      <c r="D44" s="112"/>
      <c r="E44" s="128"/>
      <c r="F44" s="103"/>
      <c r="G44" s="104">
        <f t="shared" si="0"/>
        <v>0</v>
      </c>
      <c r="J44" s="95">
        <f t="shared" si="1"/>
        <v>0</v>
      </c>
      <c r="K44" s="95" cm="1">
        <f t="array" ref="K44">_xlfn.IFS(C44="Tam Metin",L44,C44="Özet",L44/2,C44="",0)</f>
        <v>0</v>
      </c>
      <c r="L44" s="95" cm="1">
        <f t="array" ref="L44">_xlfn.IFS(B44="Scopus Dergi",8,B44="Uluslararası Kongre Bildiri Kitapçığı",4,B44="Ulusal Kongre Bildiri Kitapçığı",2,B44="",0)</f>
        <v>0</v>
      </c>
    </row>
    <row r="45" spans="1:12" ht="37.5" customHeight="1">
      <c r="A45" s="78">
        <v>42</v>
      </c>
      <c r="B45" s="103"/>
      <c r="C45" s="103"/>
      <c r="D45" s="112"/>
      <c r="E45" s="128"/>
      <c r="F45" s="103"/>
      <c r="G45" s="104">
        <f t="shared" si="0"/>
        <v>0</v>
      </c>
      <c r="J45" s="95">
        <f t="shared" si="1"/>
        <v>0</v>
      </c>
      <c r="K45" s="95" cm="1">
        <f t="array" ref="K45">_xlfn.IFS(C45="Tam Metin",L45,C45="Özet",L45/2,C45="",0)</f>
        <v>0</v>
      </c>
      <c r="L45" s="95" cm="1">
        <f t="array" ref="L45">_xlfn.IFS(B45="Scopus Dergi",8,B45="Uluslararası Kongre Bildiri Kitapçığı",4,B45="Ulusal Kongre Bildiri Kitapçığı",2,B45="",0)</f>
        <v>0</v>
      </c>
    </row>
    <row r="46" spans="1:12" ht="37.5" customHeight="1">
      <c r="A46" s="102">
        <v>43</v>
      </c>
      <c r="B46" s="103"/>
      <c r="C46" s="103"/>
      <c r="D46" s="112"/>
      <c r="E46" s="128"/>
      <c r="F46" s="103"/>
      <c r="G46" s="104">
        <f t="shared" si="0"/>
        <v>0</v>
      </c>
      <c r="J46" s="95">
        <f t="shared" si="1"/>
        <v>0</v>
      </c>
      <c r="K46" s="95" cm="1">
        <f t="array" ref="K46">_xlfn.IFS(C46="Tam Metin",L46,C46="Özet",L46/2,C46="",0)</f>
        <v>0</v>
      </c>
      <c r="L46" s="95" cm="1">
        <f t="array" ref="L46">_xlfn.IFS(B46="Scopus Dergi",8,B46="Uluslararası Kongre Bildiri Kitapçığı",4,B46="Ulusal Kongre Bildiri Kitapçığı",2,B46="",0)</f>
        <v>0</v>
      </c>
    </row>
    <row r="47" spans="1:12" ht="37.5" customHeight="1">
      <c r="A47" s="78">
        <v>44</v>
      </c>
      <c r="B47" s="103"/>
      <c r="C47" s="103"/>
      <c r="D47" s="112"/>
      <c r="E47" s="128"/>
      <c r="F47" s="103"/>
      <c r="G47" s="104">
        <f t="shared" si="0"/>
        <v>0</v>
      </c>
      <c r="J47" s="95">
        <f t="shared" si="1"/>
        <v>0</v>
      </c>
      <c r="K47" s="95" cm="1">
        <f t="array" ref="K47">_xlfn.IFS(C47="Tam Metin",L47,C47="Özet",L47/2,C47="",0)</f>
        <v>0</v>
      </c>
      <c r="L47" s="95" cm="1">
        <f t="array" ref="L47">_xlfn.IFS(B47="Scopus Dergi",8,B47="Uluslararası Kongre Bildiri Kitapçığı",4,B47="Ulusal Kongre Bildiri Kitapçığı",2,B47="",0)</f>
        <v>0</v>
      </c>
    </row>
    <row r="48" spans="1:12" ht="37.5" customHeight="1">
      <c r="A48" s="102">
        <v>45</v>
      </c>
      <c r="B48" s="103"/>
      <c r="C48" s="103"/>
      <c r="D48" s="112"/>
      <c r="E48" s="128"/>
      <c r="F48" s="103"/>
      <c r="G48" s="104">
        <f t="shared" si="0"/>
        <v>0</v>
      </c>
      <c r="J48" s="95">
        <f t="shared" si="1"/>
        <v>0</v>
      </c>
      <c r="K48" s="95" cm="1">
        <f t="array" ref="K48">_xlfn.IFS(C48="Tam Metin",L48,C48="Özet",L48/2,C48="",0)</f>
        <v>0</v>
      </c>
      <c r="L48" s="95" cm="1">
        <f t="array" ref="L48">_xlfn.IFS(B48="Scopus Dergi",8,B48="Uluslararası Kongre Bildiri Kitapçığı",4,B48="Ulusal Kongre Bildiri Kitapçığı",2,B48="",0)</f>
        <v>0</v>
      </c>
    </row>
    <row r="49" spans="1:12" ht="37.5" customHeight="1">
      <c r="A49" s="78">
        <v>46</v>
      </c>
      <c r="B49" s="103"/>
      <c r="C49" s="103"/>
      <c r="D49" s="112"/>
      <c r="E49" s="128"/>
      <c r="F49" s="103"/>
      <c r="G49" s="104">
        <f t="shared" si="0"/>
        <v>0</v>
      </c>
      <c r="J49" s="95">
        <f t="shared" si="1"/>
        <v>0</v>
      </c>
      <c r="K49" s="95" cm="1">
        <f t="array" ref="K49">_xlfn.IFS(C49="Tam Metin",L49,C49="Özet",L49/2,C49="",0)</f>
        <v>0</v>
      </c>
      <c r="L49" s="95" cm="1">
        <f t="array" ref="L49">_xlfn.IFS(B49="Scopus Dergi",8,B49="Uluslararası Kongre Bildiri Kitapçığı",4,B49="Ulusal Kongre Bildiri Kitapçığı",2,B49="",0)</f>
        <v>0</v>
      </c>
    </row>
    <row r="50" spans="1:12" ht="37.5" customHeight="1">
      <c r="A50" s="102">
        <v>47</v>
      </c>
      <c r="B50" s="103"/>
      <c r="C50" s="103"/>
      <c r="D50" s="112"/>
      <c r="E50" s="128"/>
      <c r="F50" s="103"/>
      <c r="G50" s="104">
        <f t="shared" si="0"/>
        <v>0</v>
      </c>
      <c r="J50" s="95">
        <f t="shared" si="1"/>
        <v>0</v>
      </c>
      <c r="K50" s="95" cm="1">
        <f t="array" ref="K50">_xlfn.IFS(C50="Tam Metin",L50,C50="Özet",L50/2,C50="",0)</f>
        <v>0</v>
      </c>
      <c r="L50" s="95" cm="1">
        <f t="array" ref="L50">_xlfn.IFS(B50="Scopus Dergi",8,B50="Uluslararası Kongre Bildiri Kitapçığı",4,B50="Ulusal Kongre Bildiri Kitapçığı",2,B50="",0)</f>
        <v>0</v>
      </c>
    </row>
    <row r="51" spans="1:12" ht="37.5" customHeight="1">
      <c r="A51" s="102">
        <v>48</v>
      </c>
      <c r="B51" s="103"/>
      <c r="C51" s="103"/>
      <c r="D51" s="112"/>
      <c r="E51" s="128"/>
      <c r="F51" s="103"/>
      <c r="G51" s="104">
        <f t="shared" si="0"/>
        <v>0</v>
      </c>
      <c r="J51" s="95">
        <f t="shared" si="1"/>
        <v>0</v>
      </c>
      <c r="K51" s="95" cm="1">
        <f t="array" ref="K51">_xlfn.IFS(C51="Tam Metin",L51,C51="Özet",L51/2,C51="",0)</f>
        <v>0</v>
      </c>
      <c r="L51" s="95" cm="1">
        <f t="array" ref="L51">_xlfn.IFS(B51="Scopus Dergi",8,B51="Uluslararası Kongre Bildiri Kitapçığı",4,B51="Ulusal Kongre Bildiri Kitapçığı",2,B51="",0)</f>
        <v>0</v>
      </c>
    </row>
    <row r="52" spans="1:12" ht="37.5" customHeight="1">
      <c r="A52" s="78">
        <v>49</v>
      </c>
      <c r="B52" s="103"/>
      <c r="C52" s="103"/>
      <c r="D52" s="112"/>
      <c r="E52" s="128"/>
      <c r="F52" s="103"/>
      <c r="G52" s="104">
        <f t="shared" si="0"/>
        <v>0</v>
      </c>
      <c r="J52" s="95">
        <f t="shared" si="1"/>
        <v>0</v>
      </c>
      <c r="K52" s="95" cm="1">
        <f t="array" ref="K52">_xlfn.IFS(C52="Tam Metin",L52,C52="Özet",L52/2,C52="",0)</f>
        <v>0</v>
      </c>
      <c r="L52" s="95" cm="1">
        <f t="array" ref="L52">_xlfn.IFS(B52="Scopus Dergi",8,B52="Uluslararası Kongre Bildiri Kitapçığı",4,B52="Ulusal Kongre Bildiri Kitapçığı",2,B52="",0)</f>
        <v>0</v>
      </c>
    </row>
    <row r="53" spans="1:12" ht="37.5" customHeight="1">
      <c r="A53" s="102">
        <v>50</v>
      </c>
      <c r="B53" s="103"/>
      <c r="C53" s="103"/>
      <c r="D53" s="112"/>
      <c r="E53" s="128"/>
      <c r="F53" s="103"/>
      <c r="G53" s="104">
        <f t="shared" si="0"/>
        <v>0</v>
      </c>
      <c r="J53" s="95">
        <f t="shared" si="1"/>
        <v>0</v>
      </c>
      <c r="K53" s="95" cm="1">
        <f t="array" ref="K53">_xlfn.IFS(C53="Tam Metin",L53,C53="Özet",L53/2,C53="",0)</f>
        <v>0</v>
      </c>
      <c r="L53" s="95" cm="1">
        <f t="array" ref="L53">_xlfn.IFS(B53="Scopus Dergi",8,B53="Uluslararası Kongre Bildiri Kitapçığı",4,B53="Ulusal Kongre Bildiri Kitapçığı",2,B53="",0)</f>
        <v>0</v>
      </c>
    </row>
    <row r="54" spans="1:12" ht="37.5" customHeight="1">
      <c r="A54" s="102">
        <v>51</v>
      </c>
      <c r="B54" s="103"/>
      <c r="C54" s="103"/>
      <c r="D54" s="112"/>
      <c r="E54" s="128"/>
      <c r="F54" s="103"/>
      <c r="G54" s="104">
        <f t="shared" si="0"/>
        <v>0</v>
      </c>
      <c r="J54" s="95">
        <f t="shared" si="1"/>
        <v>0</v>
      </c>
      <c r="K54" s="95" cm="1">
        <f t="array" ref="K54">_xlfn.IFS(C54="Tam Metin",L54,C54="Özet",L54/2,C54="",0)</f>
        <v>0</v>
      </c>
      <c r="L54" s="95" cm="1">
        <f t="array" ref="L54">_xlfn.IFS(B54="Scopus Dergi",8,B54="Uluslararası Kongre Bildiri Kitapçığı",4,B54="Ulusal Kongre Bildiri Kitapçığı",2,B54="",0)</f>
        <v>0</v>
      </c>
    </row>
    <row r="55" spans="1:12" ht="37.5" customHeight="1">
      <c r="A55" s="78">
        <v>52</v>
      </c>
      <c r="B55" s="103"/>
      <c r="C55" s="103"/>
      <c r="D55" s="112"/>
      <c r="E55" s="128"/>
      <c r="F55" s="103"/>
      <c r="G55" s="104">
        <f t="shared" si="0"/>
        <v>0</v>
      </c>
      <c r="J55" s="95">
        <f t="shared" si="1"/>
        <v>0</v>
      </c>
      <c r="K55" s="95" cm="1">
        <f t="array" ref="K55">_xlfn.IFS(C55="Tam Metin",L55,C55="Özet",L55/2,C55="",0)</f>
        <v>0</v>
      </c>
      <c r="L55" s="95" cm="1">
        <f t="array" ref="L55">_xlfn.IFS(B55="Scopus Dergi",8,B55="Uluslararası Kongre Bildiri Kitapçığı",4,B55="Ulusal Kongre Bildiri Kitapçığı",2,B55="",0)</f>
        <v>0</v>
      </c>
    </row>
    <row r="56" spans="1:12" ht="37.5" customHeight="1">
      <c r="A56" s="102">
        <v>53</v>
      </c>
      <c r="B56" s="103"/>
      <c r="C56" s="103"/>
      <c r="D56" s="112"/>
      <c r="E56" s="128"/>
      <c r="F56" s="103"/>
      <c r="G56" s="104">
        <f t="shared" si="0"/>
        <v>0</v>
      </c>
      <c r="J56" s="95">
        <f t="shared" si="1"/>
        <v>0</v>
      </c>
      <c r="K56" s="95" cm="1">
        <f t="array" ref="K56">_xlfn.IFS(C56="Tam Metin",L56,C56="Özet",L56/2,C56="",0)</f>
        <v>0</v>
      </c>
      <c r="L56" s="95" cm="1">
        <f t="array" ref="L56">_xlfn.IFS(B56="Scopus Dergi",8,B56="Uluslararası Kongre Bildiri Kitapçığı",4,B56="Ulusal Kongre Bildiri Kitapçığı",2,B56="",0)</f>
        <v>0</v>
      </c>
    </row>
    <row r="57" spans="1:12" ht="37.5" customHeight="1">
      <c r="A57" s="102">
        <v>54</v>
      </c>
      <c r="B57" s="103"/>
      <c r="C57" s="103"/>
      <c r="D57" s="112"/>
      <c r="E57" s="128"/>
      <c r="F57" s="103"/>
      <c r="G57" s="104">
        <f t="shared" si="0"/>
        <v>0</v>
      </c>
      <c r="J57" s="95">
        <f t="shared" si="1"/>
        <v>0</v>
      </c>
      <c r="K57" s="95" cm="1">
        <f t="array" ref="K57">_xlfn.IFS(C57="Tam Metin",L57,C57="Özet",L57/2,C57="",0)</f>
        <v>0</v>
      </c>
      <c r="L57" s="95" cm="1">
        <f t="array" ref="L57">_xlfn.IFS(B57="Scopus Dergi",8,B57="Uluslararası Kongre Bildiri Kitapçığı",4,B57="Ulusal Kongre Bildiri Kitapçığı",2,B57="",0)</f>
        <v>0</v>
      </c>
    </row>
    <row r="58" spans="1:12" ht="37.5" customHeight="1">
      <c r="A58" s="78">
        <v>55</v>
      </c>
      <c r="B58" s="103"/>
      <c r="C58" s="103"/>
      <c r="D58" s="112"/>
      <c r="E58" s="128"/>
      <c r="F58" s="103"/>
      <c r="G58" s="104">
        <f t="shared" si="0"/>
        <v>0</v>
      </c>
      <c r="J58" s="95">
        <f t="shared" si="1"/>
        <v>0</v>
      </c>
      <c r="K58" s="95" cm="1">
        <f t="array" ref="K58">_xlfn.IFS(C58="Tam Metin",L58,C58="Özet",L58/2,C58="",0)</f>
        <v>0</v>
      </c>
      <c r="L58" s="95" cm="1">
        <f t="array" ref="L58">_xlfn.IFS(B58="Scopus Dergi",8,B58="Uluslararası Kongre Bildiri Kitapçığı",4,B58="Ulusal Kongre Bildiri Kitapçığı",2,B58="",0)</f>
        <v>0</v>
      </c>
    </row>
    <row r="59" spans="1:12" ht="37.5" customHeight="1">
      <c r="A59" s="102">
        <v>56</v>
      </c>
      <c r="B59" s="103"/>
      <c r="C59" s="103"/>
      <c r="D59" s="112"/>
      <c r="E59" s="128"/>
      <c r="F59" s="103"/>
      <c r="G59" s="104">
        <f t="shared" si="0"/>
        <v>0</v>
      </c>
      <c r="J59" s="95">
        <f t="shared" si="1"/>
        <v>0</v>
      </c>
      <c r="K59" s="95" cm="1">
        <f t="array" ref="K59">_xlfn.IFS(C59="Tam Metin",L59,C59="Özet",L59/2,C59="",0)</f>
        <v>0</v>
      </c>
      <c r="L59" s="95" cm="1">
        <f t="array" ref="L59">_xlfn.IFS(B59="Scopus Dergi",8,B59="Uluslararası Kongre Bildiri Kitapçığı",4,B59="Ulusal Kongre Bildiri Kitapçığı",2,B59="",0)</f>
        <v>0</v>
      </c>
    </row>
    <row r="60" spans="1:12" ht="37.5" customHeight="1">
      <c r="A60" s="102">
        <v>57</v>
      </c>
      <c r="B60" s="103"/>
      <c r="C60" s="103"/>
      <c r="D60" s="112"/>
      <c r="E60" s="128"/>
      <c r="F60" s="103"/>
      <c r="G60" s="104">
        <f t="shared" si="0"/>
        <v>0</v>
      </c>
      <c r="J60" s="95">
        <f t="shared" si="1"/>
        <v>0</v>
      </c>
      <c r="K60" s="95" cm="1">
        <f t="array" ref="K60">_xlfn.IFS(C60="Tam Metin",L60,C60="Özet",L60/2,C60="",0)</f>
        <v>0</v>
      </c>
      <c r="L60" s="95" cm="1">
        <f t="array" ref="L60">_xlfn.IFS(B60="Scopus Dergi",8,B60="Uluslararası Kongre Bildiri Kitapçığı",4,B60="Ulusal Kongre Bildiri Kitapçığı",2,B60="",0)</f>
        <v>0</v>
      </c>
    </row>
    <row r="61" spans="1:12" ht="37.5" customHeight="1">
      <c r="A61" s="78">
        <v>58</v>
      </c>
      <c r="B61" s="103"/>
      <c r="C61" s="103"/>
      <c r="D61" s="112"/>
      <c r="E61" s="128"/>
      <c r="F61" s="103"/>
      <c r="G61" s="104">
        <f t="shared" si="0"/>
        <v>0</v>
      </c>
      <c r="J61" s="95">
        <f t="shared" si="1"/>
        <v>0</v>
      </c>
      <c r="K61" s="95" cm="1">
        <f t="array" ref="K61">_xlfn.IFS(C61="Tam Metin",L61,C61="Özet",L61/2,C61="",0)</f>
        <v>0</v>
      </c>
      <c r="L61" s="95" cm="1">
        <f t="array" ref="L61">_xlfn.IFS(B61="Scopus Dergi",8,B61="Uluslararası Kongre Bildiri Kitapçığı",4,B61="Ulusal Kongre Bildiri Kitapçığı",2,B61="",0)</f>
        <v>0</v>
      </c>
    </row>
    <row r="62" spans="1:12" ht="37.5" customHeight="1">
      <c r="A62" s="102">
        <v>59</v>
      </c>
      <c r="B62" s="103"/>
      <c r="C62" s="103"/>
      <c r="D62" s="112"/>
      <c r="E62" s="128"/>
      <c r="F62" s="103"/>
      <c r="G62" s="104">
        <f t="shared" si="0"/>
        <v>0</v>
      </c>
      <c r="J62" s="95">
        <f t="shared" si="1"/>
        <v>0</v>
      </c>
      <c r="K62" s="95" cm="1">
        <f t="array" ref="K62">_xlfn.IFS(C62="Tam Metin",L62,C62="Özet",L62/2,C62="",0)</f>
        <v>0</v>
      </c>
      <c r="L62" s="95" cm="1">
        <f t="array" ref="L62">_xlfn.IFS(B62="Scopus Dergi",8,B62="Uluslararası Kongre Bildiri Kitapçığı",4,B62="Ulusal Kongre Bildiri Kitapçığı",2,B62="",0)</f>
        <v>0</v>
      </c>
    </row>
    <row r="63" spans="1:12" ht="37.5" customHeight="1">
      <c r="A63" s="102">
        <v>60</v>
      </c>
      <c r="B63" s="103"/>
      <c r="C63" s="103"/>
      <c r="D63" s="112"/>
      <c r="E63" s="128"/>
      <c r="F63" s="103"/>
      <c r="G63" s="104">
        <f t="shared" si="0"/>
        <v>0</v>
      </c>
      <c r="J63" s="95">
        <f t="shared" si="1"/>
        <v>0</v>
      </c>
      <c r="K63" s="95" cm="1">
        <f t="array" ref="K63">_xlfn.IFS(C63="Tam Metin",L63,C63="Özet",L63/2,C63="",0)</f>
        <v>0</v>
      </c>
      <c r="L63" s="95" cm="1">
        <f t="array" ref="L63">_xlfn.IFS(B63="Scopus Dergi",8,B63="Uluslararası Kongre Bildiri Kitapçığı",4,B63="Ulusal Kongre Bildiri Kitapçığı",2,B63="",0)</f>
        <v>0</v>
      </c>
    </row>
    <row r="64" spans="1:12" ht="37.5" customHeight="1">
      <c r="A64" s="78">
        <v>61</v>
      </c>
      <c r="B64" s="103"/>
      <c r="C64" s="103"/>
      <c r="D64" s="112"/>
      <c r="E64" s="128"/>
      <c r="F64" s="103"/>
      <c r="G64" s="104">
        <f t="shared" si="0"/>
        <v>0</v>
      </c>
      <c r="J64" s="95">
        <f t="shared" si="1"/>
        <v>0</v>
      </c>
      <c r="K64" s="95" cm="1">
        <f t="array" ref="K64">_xlfn.IFS(C64="Tam Metin",L64,C64="Özet",L64/2,C64="",0)</f>
        <v>0</v>
      </c>
      <c r="L64" s="95" cm="1">
        <f t="array" ref="L64">_xlfn.IFS(B64="Scopus Dergi",8,B64="Uluslararası Kongre Bildiri Kitapçığı",4,B64="Ulusal Kongre Bildiri Kitapçığı",2,B64="",0)</f>
        <v>0</v>
      </c>
    </row>
    <row r="65" spans="1:12" ht="37.5" customHeight="1">
      <c r="A65" s="102">
        <v>62</v>
      </c>
      <c r="B65" s="103"/>
      <c r="C65" s="103"/>
      <c r="D65" s="112"/>
      <c r="E65" s="128"/>
      <c r="F65" s="103"/>
      <c r="G65" s="104">
        <f t="shared" si="0"/>
        <v>0</v>
      </c>
      <c r="J65" s="95">
        <f t="shared" si="1"/>
        <v>0</v>
      </c>
      <c r="K65" s="95" cm="1">
        <f t="array" ref="K65">_xlfn.IFS(C65="Tam Metin",L65,C65="Özet",L65/2,C65="",0)</f>
        <v>0</v>
      </c>
      <c r="L65" s="95" cm="1">
        <f t="array" ref="L65">_xlfn.IFS(B65="Scopus Dergi",8,B65="Uluslararası Kongre Bildiri Kitapçığı",4,B65="Ulusal Kongre Bildiri Kitapçığı",2,B65="",0)</f>
        <v>0</v>
      </c>
    </row>
    <row r="66" spans="1:12" ht="37.5" customHeight="1">
      <c r="A66" s="102">
        <v>63</v>
      </c>
      <c r="B66" s="103"/>
      <c r="C66" s="103"/>
      <c r="D66" s="112"/>
      <c r="E66" s="128"/>
      <c r="F66" s="103"/>
      <c r="G66" s="104">
        <f t="shared" si="0"/>
        <v>0</v>
      </c>
      <c r="J66" s="95">
        <f t="shared" si="1"/>
        <v>0</v>
      </c>
      <c r="K66" s="95" cm="1">
        <f t="array" ref="K66">_xlfn.IFS(C66="Tam Metin",L66,C66="Özet",L66/2,C66="",0)</f>
        <v>0</v>
      </c>
      <c r="L66" s="95" cm="1">
        <f t="array" ref="L66">_xlfn.IFS(B66="Scopus Dergi",8,B66="Uluslararası Kongre Bildiri Kitapçığı",4,B66="Ulusal Kongre Bildiri Kitapçığı",2,B66="",0)</f>
        <v>0</v>
      </c>
    </row>
    <row r="67" spans="1:12" ht="37.5" customHeight="1">
      <c r="A67" s="78">
        <v>64</v>
      </c>
      <c r="B67" s="103"/>
      <c r="C67" s="103"/>
      <c r="D67" s="112"/>
      <c r="E67" s="128"/>
      <c r="F67" s="103"/>
      <c r="G67" s="104">
        <f t="shared" si="0"/>
        <v>0</v>
      </c>
      <c r="J67" s="95">
        <f t="shared" si="1"/>
        <v>0</v>
      </c>
      <c r="K67" s="95" cm="1">
        <f t="array" ref="K67">_xlfn.IFS(C67="Tam Metin",L67,C67="Özet",L67/2,C67="",0)</f>
        <v>0</v>
      </c>
      <c r="L67" s="95" cm="1">
        <f t="array" ref="L67">_xlfn.IFS(B67="Scopus Dergi",8,B67="Uluslararası Kongre Bildiri Kitapçığı",4,B67="Ulusal Kongre Bildiri Kitapçığı",2,B67="",0)</f>
        <v>0</v>
      </c>
    </row>
    <row r="68" spans="1:12" ht="37.5" customHeight="1">
      <c r="A68" s="102">
        <v>65</v>
      </c>
      <c r="B68" s="103"/>
      <c r="C68" s="103"/>
      <c r="D68" s="112"/>
      <c r="E68" s="128"/>
      <c r="F68" s="103"/>
      <c r="G68" s="104">
        <f t="shared" si="0"/>
        <v>0</v>
      </c>
      <c r="J68" s="95">
        <f t="shared" si="1"/>
        <v>0</v>
      </c>
      <c r="K68" s="95" cm="1">
        <f t="array" ref="K68">_xlfn.IFS(C68="Tam Metin",L68,C68="Özet",L68/2,C68="",0)</f>
        <v>0</v>
      </c>
      <c r="L68" s="95" cm="1">
        <f t="array" ref="L68">_xlfn.IFS(B68="Scopus Dergi",8,B68="Uluslararası Kongre Bildiri Kitapçığı",4,B68="Ulusal Kongre Bildiri Kitapçığı",2,B68="",0)</f>
        <v>0</v>
      </c>
    </row>
    <row r="69" spans="1:12" ht="37.5" customHeight="1">
      <c r="A69" s="102">
        <v>66</v>
      </c>
      <c r="B69" s="103"/>
      <c r="C69" s="103"/>
      <c r="D69" s="112"/>
      <c r="E69" s="128"/>
      <c r="F69" s="103"/>
      <c r="G69" s="104">
        <f t="shared" ref="G69:G101" si="2">J69</f>
        <v>0</v>
      </c>
      <c r="J69" s="95">
        <f t="shared" ref="J69:J101" si="3">IF(E69&gt;0,K69/E69,E69)</f>
        <v>0</v>
      </c>
      <c r="K69" s="95" cm="1">
        <f t="array" ref="K69">_xlfn.IFS(C69="Tam Metin",L69,C69="Özet",L69/2,C69="",0)</f>
        <v>0</v>
      </c>
      <c r="L69" s="95" cm="1">
        <f t="array" ref="L69">_xlfn.IFS(B69="Scopus Dergi",8,B69="Uluslararası Kongre Bildiri Kitapçığı",4,B69="Ulusal Kongre Bildiri Kitapçığı",2,B69="",0)</f>
        <v>0</v>
      </c>
    </row>
    <row r="70" spans="1:12" ht="37.5" customHeight="1">
      <c r="A70" s="78">
        <v>67</v>
      </c>
      <c r="B70" s="103"/>
      <c r="C70" s="103"/>
      <c r="D70" s="112"/>
      <c r="E70" s="128"/>
      <c r="F70" s="103"/>
      <c r="G70" s="104">
        <f t="shared" si="2"/>
        <v>0</v>
      </c>
      <c r="J70" s="95">
        <f t="shared" si="3"/>
        <v>0</v>
      </c>
      <c r="K70" s="95" cm="1">
        <f t="array" ref="K70">_xlfn.IFS(C70="Tam Metin",L70,C70="Özet",L70/2,C70="",0)</f>
        <v>0</v>
      </c>
      <c r="L70" s="95" cm="1">
        <f t="array" ref="L70">_xlfn.IFS(B70="Scopus Dergi",8,B70="Uluslararası Kongre Bildiri Kitapçığı",4,B70="Ulusal Kongre Bildiri Kitapçığı",2,B70="",0)</f>
        <v>0</v>
      </c>
    </row>
    <row r="71" spans="1:12" ht="37.5" customHeight="1">
      <c r="A71" s="102">
        <v>68</v>
      </c>
      <c r="B71" s="103"/>
      <c r="C71" s="103"/>
      <c r="D71" s="112"/>
      <c r="E71" s="128"/>
      <c r="F71" s="103"/>
      <c r="G71" s="104">
        <f t="shared" si="2"/>
        <v>0</v>
      </c>
      <c r="J71" s="95">
        <f t="shared" si="3"/>
        <v>0</v>
      </c>
      <c r="K71" s="95" cm="1">
        <f t="array" ref="K71">_xlfn.IFS(C71="Tam Metin",L71,C71="Özet",L71/2,C71="",0)</f>
        <v>0</v>
      </c>
      <c r="L71" s="95" cm="1">
        <f t="array" ref="L71">_xlfn.IFS(B71="Scopus Dergi",8,B71="Uluslararası Kongre Bildiri Kitapçığı",4,B71="Ulusal Kongre Bildiri Kitapçığı",2,B71="",0)</f>
        <v>0</v>
      </c>
    </row>
    <row r="72" spans="1:12" ht="37.5" customHeight="1">
      <c r="A72" s="102">
        <v>69</v>
      </c>
      <c r="B72" s="103"/>
      <c r="C72" s="103"/>
      <c r="D72" s="112"/>
      <c r="E72" s="128"/>
      <c r="F72" s="103"/>
      <c r="G72" s="104">
        <f t="shared" si="2"/>
        <v>0</v>
      </c>
      <c r="J72" s="95">
        <f t="shared" si="3"/>
        <v>0</v>
      </c>
      <c r="K72" s="95" cm="1">
        <f t="array" ref="K72">_xlfn.IFS(C72="Tam Metin",L72,C72="Özet",L72/2,C72="",0)</f>
        <v>0</v>
      </c>
      <c r="L72" s="95" cm="1">
        <f t="array" ref="L72">_xlfn.IFS(B72="Scopus Dergi",8,B72="Uluslararası Kongre Bildiri Kitapçığı",4,B72="Ulusal Kongre Bildiri Kitapçığı",2,B72="",0)</f>
        <v>0</v>
      </c>
    </row>
    <row r="73" spans="1:12" ht="37.5" customHeight="1">
      <c r="A73" s="78">
        <v>70</v>
      </c>
      <c r="B73" s="103"/>
      <c r="C73" s="103"/>
      <c r="D73" s="112"/>
      <c r="E73" s="128"/>
      <c r="F73" s="103"/>
      <c r="G73" s="104">
        <f t="shared" si="2"/>
        <v>0</v>
      </c>
      <c r="J73" s="95">
        <f t="shared" si="3"/>
        <v>0</v>
      </c>
      <c r="K73" s="95" cm="1">
        <f t="array" ref="K73">_xlfn.IFS(C73="Tam Metin",L73,C73="Özet",L73/2,C73="",0)</f>
        <v>0</v>
      </c>
      <c r="L73" s="95" cm="1">
        <f t="array" ref="L73">_xlfn.IFS(B73="Scopus Dergi",8,B73="Uluslararası Kongre Bildiri Kitapçığı",4,B73="Ulusal Kongre Bildiri Kitapçığı",2,B73="",0)</f>
        <v>0</v>
      </c>
    </row>
    <row r="74" spans="1:12" ht="37.5" customHeight="1">
      <c r="A74" s="102">
        <v>71</v>
      </c>
      <c r="B74" s="103"/>
      <c r="C74" s="103"/>
      <c r="D74" s="112"/>
      <c r="E74" s="128"/>
      <c r="F74" s="103"/>
      <c r="G74" s="104">
        <f t="shared" si="2"/>
        <v>0</v>
      </c>
      <c r="J74" s="95">
        <f t="shared" si="3"/>
        <v>0</v>
      </c>
      <c r="K74" s="95" cm="1">
        <f t="array" ref="K74">_xlfn.IFS(C74="Tam Metin",L74,C74="Özet",L74/2,C74="",0)</f>
        <v>0</v>
      </c>
      <c r="L74" s="95" cm="1">
        <f t="array" ref="L74">_xlfn.IFS(B74="Scopus Dergi",8,B74="Uluslararası Kongre Bildiri Kitapçığı",4,B74="Ulusal Kongre Bildiri Kitapçığı",2,B74="",0)</f>
        <v>0</v>
      </c>
    </row>
    <row r="75" spans="1:12" ht="37.5" customHeight="1">
      <c r="A75" s="102">
        <v>72</v>
      </c>
      <c r="B75" s="103"/>
      <c r="C75" s="103"/>
      <c r="D75" s="112"/>
      <c r="E75" s="128"/>
      <c r="F75" s="103"/>
      <c r="G75" s="104">
        <f t="shared" si="2"/>
        <v>0</v>
      </c>
      <c r="J75" s="95">
        <f t="shared" si="3"/>
        <v>0</v>
      </c>
      <c r="K75" s="95" cm="1">
        <f t="array" ref="K75">_xlfn.IFS(C75="Tam Metin",L75,C75="Özet",L75/2,C75="",0)</f>
        <v>0</v>
      </c>
      <c r="L75" s="95" cm="1">
        <f t="array" ref="L75">_xlfn.IFS(B75="Scopus Dergi",8,B75="Uluslararası Kongre Bildiri Kitapçığı",4,B75="Ulusal Kongre Bildiri Kitapçığı",2,B75="",0)</f>
        <v>0</v>
      </c>
    </row>
    <row r="76" spans="1:12" ht="37.5" customHeight="1">
      <c r="A76" s="78">
        <v>73</v>
      </c>
      <c r="B76" s="103"/>
      <c r="C76" s="103"/>
      <c r="D76" s="112"/>
      <c r="E76" s="128"/>
      <c r="F76" s="103"/>
      <c r="G76" s="104">
        <f t="shared" si="2"/>
        <v>0</v>
      </c>
      <c r="J76" s="95">
        <f t="shared" si="3"/>
        <v>0</v>
      </c>
      <c r="K76" s="95" cm="1">
        <f t="array" ref="K76">_xlfn.IFS(C76="Tam Metin",L76,C76="Özet",L76/2,C76="",0)</f>
        <v>0</v>
      </c>
      <c r="L76" s="95" cm="1">
        <f t="array" ref="L76">_xlfn.IFS(B76="Scopus Dergi",8,B76="Uluslararası Kongre Bildiri Kitapçığı",4,B76="Ulusal Kongre Bildiri Kitapçığı",2,B76="",0)</f>
        <v>0</v>
      </c>
    </row>
    <row r="77" spans="1:12" ht="37.5" customHeight="1">
      <c r="A77" s="102">
        <v>74</v>
      </c>
      <c r="B77" s="103"/>
      <c r="C77" s="103"/>
      <c r="D77" s="112"/>
      <c r="E77" s="128"/>
      <c r="F77" s="103"/>
      <c r="G77" s="104">
        <f t="shared" si="2"/>
        <v>0</v>
      </c>
      <c r="J77" s="95">
        <f t="shared" si="3"/>
        <v>0</v>
      </c>
      <c r="K77" s="95" cm="1">
        <f t="array" ref="K77">_xlfn.IFS(C77="Tam Metin",L77,C77="Özet",L77/2,C77="",0)</f>
        <v>0</v>
      </c>
      <c r="L77" s="95" cm="1">
        <f t="array" ref="L77">_xlfn.IFS(B77="Scopus Dergi",8,B77="Uluslararası Kongre Bildiri Kitapçığı",4,B77="Ulusal Kongre Bildiri Kitapçığı",2,B77="",0)</f>
        <v>0</v>
      </c>
    </row>
    <row r="78" spans="1:12" ht="37.5" customHeight="1">
      <c r="A78" s="102">
        <v>75</v>
      </c>
      <c r="B78" s="103"/>
      <c r="C78" s="103"/>
      <c r="D78" s="112"/>
      <c r="E78" s="128"/>
      <c r="F78" s="103"/>
      <c r="G78" s="104">
        <f t="shared" si="2"/>
        <v>0</v>
      </c>
      <c r="J78" s="95">
        <f t="shared" si="3"/>
        <v>0</v>
      </c>
      <c r="K78" s="95" cm="1">
        <f t="array" ref="K78">_xlfn.IFS(C78="Tam Metin",L78,C78="Özet",L78/2,C78="",0)</f>
        <v>0</v>
      </c>
      <c r="L78" s="95" cm="1">
        <f t="array" ref="L78">_xlfn.IFS(B78="Scopus Dergi",8,B78="Uluslararası Kongre Bildiri Kitapçığı",4,B78="Ulusal Kongre Bildiri Kitapçığı",2,B78="",0)</f>
        <v>0</v>
      </c>
    </row>
    <row r="79" spans="1:12" ht="37.5" customHeight="1">
      <c r="A79" s="78">
        <v>76</v>
      </c>
      <c r="B79" s="103"/>
      <c r="C79" s="103"/>
      <c r="D79" s="112"/>
      <c r="E79" s="128"/>
      <c r="F79" s="103"/>
      <c r="G79" s="104">
        <f t="shared" si="2"/>
        <v>0</v>
      </c>
      <c r="J79" s="95">
        <f t="shared" si="3"/>
        <v>0</v>
      </c>
      <c r="K79" s="95" cm="1">
        <f t="array" ref="K79">_xlfn.IFS(C79="Tam Metin",L79,C79="Özet",L79/2,C79="",0)</f>
        <v>0</v>
      </c>
      <c r="L79" s="95" cm="1">
        <f t="array" ref="L79">_xlfn.IFS(B79="Scopus Dergi",8,B79="Uluslararası Kongre Bildiri Kitapçığı",4,B79="Ulusal Kongre Bildiri Kitapçığı",2,B79="",0)</f>
        <v>0</v>
      </c>
    </row>
    <row r="80" spans="1:12" ht="37.5" customHeight="1">
      <c r="A80" s="102">
        <v>77</v>
      </c>
      <c r="B80" s="103"/>
      <c r="C80" s="103"/>
      <c r="D80" s="112"/>
      <c r="E80" s="128"/>
      <c r="F80" s="103"/>
      <c r="G80" s="104">
        <f t="shared" si="2"/>
        <v>0</v>
      </c>
      <c r="J80" s="95">
        <f t="shared" si="3"/>
        <v>0</v>
      </c>
      <c r="K80" s="95" cm="1">
        <f t="array" ref="K80">_xlfn.IFS(C80="Tam Metin",L80,C80="Özet",L80/2,C80="",0)</f>
        <v>0</v>
      </c>
      <c r="L80" s="95" cm="1">
        <f t="array" ref="L80">_xlfn.IFS(B80="Scopus Dergi",8,B80="Uluslararası Kongre Bildiri Kitapçığı",4,B80="Ulusal Kongre Bildiri Kitapçığı",2,B80="",0)</f>
        <v>0</v>
      </c>
    </row>
    <row r="81" spans="1:12" ht="37.5" customHeight="1">
      <c r="A81" s="102">
        <v>78</v>
      </c>
      <c r="B81" s="103"/>
      <c r="C81" s="103"/>
      <c r="D81" s="112"/>
      <c r="E81" s="128"/>
      <c r="F81" s="103"/>
      <c r="G81" s="104">
        <f t="shared" si="2"/>
        <v>0</v>
      </c>
      <c r="J81" s="95">
        <f t="shared" si="3"/>
        <v>0</v>
      </c>
      <c r="K81" s="95" cm="1">
        <f t="array" ref="K81">_xlfn.IFS(C81="Tam Metin",L81,C81="Özet",L81/2,C81="",0)</f>
        <v>0</v>
      </c>
      <c r="L81" s="95" cm="1">
        <f t="array" ref="L81">_xlfn.IFS(B81="Scopus Dergi",8,B81="Uluslararası Kongre Bildiri Kitapçığı",4,B81="Ulusal Kongre Bildiri Kitapçığı",2,B81="",0)</f>
        <v>0</v>
      </c>
    </row>
    <row r="82" spans="1:12" ht="37.5" customHeight="1">
      <c r="A82" s="78">
        <v>79</v>
      </c>
      <c r="B82" s="103"/>
      <c r="C82" s="103"/>
      <c r="D82" s="112"/>
      <c r="E82" s="128"/>
      <c r="F82" s="103"/>
      <c r="G82" s="104">
        <f t="shared" si="2"/>
        <v>0</v>
      </c>
      <c r="J82" s="95">
        <f t="shared" si="3"/>
        <v>0</v>
      </c>
      <c r="K82" s="95" cm="1">
        <f t="array" ref="K82">_xlfn.IFS(C82="Tam Metin",L82,C82="Özet",L82/2,C82="",0)</f>
        <v>0</v>
      </c>
      <c r="L82" s="95" cm="1">
        <f t="array" ref="L82">_xlfn.IFS(B82="Scopus Dergi",8,B82="Uluslararası Kongre Bildiri Kitapçığı",4,B82="Ulusal Kongre Bildiri Kitapçığı",2,B82="",0)</f>
        <v>0</v>
      </c>
    </row>
    <row r="83" spans="1:12" ht="37.5" customHeight="1">
      <c r="A83" s="102">
        <v>80</v>
      </c>
      <c r="B83" s="103"/>
      <c r="C83" s="103"/>
      <c r="D83" s="112"/>
      <c r="E83" s="128"/>
      <c r="F83" s="103"/>
      <c r="G83" s="104">
        <f t="shared" si="2"/>
        <v>0</v>
      </c>
      <c r="J83" s="95">
        <f t="shared" si="3"/>
        <v>0</v>
      </c>
      <c r="K83" s="95" cm="1">
        <f t="array" ref="K83">_xlfn.IFS(C83="Tam Metin",L83,C83="Özet",L83/2,C83="",0)</f>
        <v>0</v>
      </c>
      <c r="L83" s="95" cm="1">
        <f t="array" ref="L83">_xlfn.IFS(B83="Scopus Dergi",8,B83="Uluslararası Kongre Bildiri Kitapçığı",4,B83="Ulusal Kongre Bildiri Kitapçığı",2,B83="",0)</f>
        <v>0</v>
      </c>
    </row>
    <row r="84" spans="1:12" ht="37.5" customHeight="1">
      <c r="A84" s="102">
        <v>81</v>
      </c>
      <c r="B84" s="103"/>
      <c r="C84" s="103"/>
      <c r="D84" s="112"/>
      <c r="E84" s="128"/>
      <c r="F84" s="103"/>
      <c r="G84" s="104">
        <f t="shared" si="2"/>
        <v>0</v>
      </c>
      <c r="J84" s="95">
        <f t="shared" si="3"/>
        <v>0</v>
      </c>
      <c r="K84" s="95" cm="1">
        <f t="array" ref="K84">_xlfn.IFS(C84="Tam Metin",L84,C84="Özet",L84/2,C84="",0)</f>
        <v>0</v>
      </c>
      <c r="L84" s="95" cm="1">
        <f t="array" ref="L84">_xlfn.IFS(B84="Scopus Dergi",8,B84="Uluslararası Kongre Bildiri Kitapçığı",4,B84="Ulusal Kongre Bildiri Kitapçığı",2,B84="",0)</f>
        <v>0</v>
      </c>
    </row>
    <row r="85" spans="1:12" ht="37.5" customHeight="1">
      <c r="A85" s="78">
        <v>82</v>
      </c>
      <c r="B85" s="103"/>
      <c r="C85" s="103"/>
      <c r="D85" s="112"/>
      <c r="E85" s="128"/>
      <c r="F85" s="103"/>
      <c r="G85" s="104">
        <f t="shared" si="2"/>
        <v>0</v>
      </c>
      <c r="J85" s="95">
        <f t="shared" si="3"/>
        <v>0</v>
      </c>
      <c r="K85" s="95" cm="1">
        <f t="array" ref="K85">_xlfn.IFS(C85="Tam Metin",L85,C85="Özet",L85/2,C85="",0)</f>
        <v>0</v>
      </c>
      <c r="L85" s="95" cm="1">
        <f t="array" ref="L85">_xlfn.IFS(B85="Scopus Dergi",8,B85="Uluslararası Kongre Bildiri Kitapçığı",4,B85="Ulusal Kongre Bildiri Kitapçığı",2,B85="",0)</f>
        <v>0</v>
      </c>
    </row>
    <row r="86" spans="1:12" ht="37.5" customHeight="1">
      <c r="A86" s="102">
        <v>83</v>
      </c>
      <c r="B86" s="103"/>
      <c r="C86" s="103"/>
      <c r="D86" s="112"/>
      <c r="E86" s="128"/>
      <c r="F86" s="103"/>
      <c r="G86" s="104">
        <f t="shared" si="2"/>
        <v>0</v>
      </c>
      <c r="J86" s="95">
        <f t="shared" si="3"/>
        <v>0</v>
      </c>
      <c r="K86" s="95" cm="1">
        <f t="array" ref="K86">_xlfn.IFS(C86="Tam Metin",L86,C86="Özet",L86/2,C86="",0)</f>
        <v>0</v>
      </c>
      <c r="L86" s="95" cm="1">
        <f t="array" ref="L86">_xlfn.IFS(B86="Scopus Dergi",8,B86="Uluslararası Kongre Bildiri Kitapçığı",4,B86="Ulusal Kongre Bildiri Kitapçığı",2,B86="",0)</f>
        <v>0</v>
      </c>
    </row>
    <row r="87" spans="1:12" ht="37.5" customHeight="1">
      <c r="A87" s="102">
        <v>84</v>
      </c>
      <c r="B87" s="103"/>
      <c r="C87" s="103"/>
      <c r="D87" s="112"/>
      <c r="E87" s="128"/>
      <c r="F87" s="103"/>
      <c r="G87" s="104">
        <f t="shared" si="2"/>
        <v>0</v>
      </c>
      <c r="J87" s="95">
        <f t="shared" si="3"/>
        <v>0</v>
      </c>
      <c r="K87" s="95" cm="1">
        <f t="array" ref="K87">_xlfn.IFS(C87="Tam Metin",L87,C87="Özet",L87/2,C87="",0)</f>
        <v>0</v>
      </c>
      <c r="L87" s="95" cm="1">
        <f t="array" ref="L87">_xlfn.IFS(B87="Scopus Dergi",8,B87="Uluslararası Kongre Bildiri Kitapçığı",4,B87="Ulusal Kongre Bildiri Kitapçığı",2,B87="",0)</f>
        <v>0</v>
      </c>
    </row>
    <row r="88" spans="1:12" ht="37.5" customHeight="1">
      <c r="A88" s="78">
        <v>85</v>
      </c>
      <c r="B88" s="103"/>
      <c r="C88" s="103"/>
      <c r="D88" s="112"/>
      <c r="E88" s="128"/>
      <c r="F88" s="103"/>
      <c r="G88" s="104">
        <f t="shared" si="2"/>
        <v>0</v>
      </c>
      <c r="J88" s="95">
        <f t="shared" si="3"/>
        <v>0</v>
      </c>
      <c r="K88" s="95" cm="1">
        <f t="array" ref="K88">_xlfn.IFS(C88="Tam Metin",L88,C88="Özet",L88/2,C88="",0)</f>
        <v>0</v>
      </c>
      <c r="L88" s="95" cm="1">
        <f t="array" ref="L88">_xlfn.IFS(B88="Scopus Dergi",8,B88="Uluslararası Kongre Bildiri Kitapçığı",4,B88="Ulusal Kongre Bildiri Kitapçığı",2,B88="",0)</f>
        <v>0</v>
      </c>
    </row>
    <row r="89" spans="1:12" ht="37.5" customHeight="1">
      <c r="A89" s="102">
        <v>86</v>
      </c>
      <c r="B89" s="103"/>
      <c r="C89" s="103"/>
      <c r="D89" s="112"/>
      <c r="E89" s="128"/>
      <c r="F89" s="103"/>
      <c r="G89" s="104">
        <f t="shared" si="2"/>
        <v>0</v>
      </c>
      <c r="J89" s="95">
        <f t="shared" si="3"/>
        <v>0</v>
      </c>
      <c r="K89" s="95" cm="1">
        <f t="array" ref="K89">_xlfn.IFS(C89="Tam Metin",L89,C89="Özet",L89/2,C89="",0)</f>
        <v>0</v>
      </c>
      <c r="L89" s="95" cm="1">
        <f t="array" ref="L89">_xlfn.IFS(B89="Scopus Dergi",8,B89="Uluslararası Kongre Bildiri Kitapçığı",4,B89="Ulusal Kongre Bildiri Kitapçığı",2,B89="",0)</f>
        <v>0</v>
      </c>
    </row>
    <row r="90" spans="1:12" ht="37.5" customHeight="1">
      <c r="A90" s="102">
        <v>87</v>
      </c>
      <c r="B90" s="103"/>
      <c r="C90" s="103"/>
      <c r="D90" s="112"/>
      <c r="E90" s="128"/>
      <c r="F90" s="103"/>
      <c r="G90" s="104">
        <f t="shared" si="2"/>
        <v>0</v>
      </c>
      <c r="J90" s="95">
        <f t="shared" si="3"/>
        <v>0</v>
      </c>
      <c r="K90" s="95" cm="1">
        <f t="array" ref="K90">_xlfn.IFS(C90="Tam Metin",L90,C90="Özet",L90/2,C90="",0)</f>
        <v>0</v>
      </c>
      <c r="L90" s="95" cm="1">
        <f t="array" ref="L90">_xlfn.IFS(B90="Scopus Dergi",8,B90="Uluslararası Kongre Bildiri Kitapçığı",4,B90="Ulusal Kongre Bildiri Kitapçığı",2,B90="",0)</f>
        <v>0</v>
      </c>
    </row>
    <row r="91" spans="1:12" ht="37.5" customHeight="1">
      <c r="A91" s="78">
        <v>88</v>
      </c>
      <c r="B91" s="103"/>
      <c r="C91" s="103"/>
      <c r="D91" s="112"/>
      <c r="E91" s="128"/>
      <c r="F91" s="103"/>
      <c r="G91" s="104">
        <f t="shared" si="2"/>
        <v>0</v>
      </c>
      <c r="J91" s="95">
        <f t="shared" si="3"/>
        <v>0</v>
      </c>
      <c r="K91" s="95" cm="1">
        <f t="array" ref="K91">_xlfn.IFS(C91="Tam Metin",L91,C91="Özet",L91/2,C91="",0)</f>
        <v>0</v>
      </c>
      <c r="L91" s="95" cm="1">
        <f t="array" ref="L91">_xlfn.IFS(B91="Scopus Dergi",8,B91="Uluslararası Kongre Bildiri Kitapçığı",4,B91="Ulusal Kongre Bildiri Kitapçığı",2,B91="",0)</f>
        <v>0</v>
      </c>
    </row>
    <row r="92" spans="1:12" ht="37.5" customHeight="1">
      <c r="A92" s="102">
        <v>89</v>
      </c>
      <c r="B92" s="103"/>
      <c r="C92" s="103"/>
      <c r="D92" s="112"/>
      <c r="E92" s="128"/>
      <c r="F92" s="103"/>
      <c r="G92" s="104">
        <f t="shared" si="2"/>
        <v>0</v>
      </c>
      <c r="J92" s="95">
        <f t="shared" si="3"/>
        <v>0</v>
      </c>
      <c r="K92" s="95" cm="1">
        <f t="array" ref="K92">_xlfn.IFS(C92="Tam Metin",L92,C92="Özet",L92/2,C92="",0)</f>
        <v>0</v>
      </c>
      <c r="L92" s="95" cm="1">
        <f t="array" ref="L92">_xlfn.IFS(B92="Scopus Dergi",8,B92="Uluslararası Kongre Bildiri Kitapçığı",4,B92="Ulusal Kongre Bildiri Kitapçığı",2,B92="",0)</f>
        <v>0</v>
      </c>
    </row>
    <row r="93" spans="1:12" ht="37.5" customHeight="1">
      <c r="A93" s="102">
        <v>90</v>
      </c>
      <c r="B93" s="103"/>
      <c r="C93" s="103"/>
      <c r="D93" s="112"/>
      <c r="E93" s="128"/>
      <c r="F93" s="103"/>
      <c r="G93" s="104">
        <f t="shared" si="2"/>
        <v>0</v>
      </c>
      <c r="J93" s="95">
        <f t="shared" si="3"/>
        <v>0</v>
      </c>
      <c r="K93" s="95" cm="1">
        <f t="array" ref="K93">_xlfn.IFS(C93="Tam Metin",L93,C93="Özet",L93/2,C93="",0)</f>
        <v>0</v>
      </c>
      <c r="L93" s="95" cm="1">
        <f t="array" ref="L93">_xlfn.IFS(B93="Scopus Dergi",8,B93="Uluslararası Kongre Bildiri Kitapçığı",4,B93="Ulusal Kongre Bildiri Kitapçığı",2,B93="",0)</f>
        <v>0</v>
      </c>
    </row>
    <row r="94" spans="1:12" ht="37.5" customHeight="1">
      <c r="A94" s="78">
        <v>91</v>
      </c>
      <c r="B94" s="103"/>
      <c r="C94" s="103"/>
      <c r="D94" s="112"/>
      <c r="E94" s="128"/>
      <c r="F94" s="103"/>
      <c r="G94" s="104">
        <f t="shared" si="2"/>
        <v>0</v>
      </c>
      <c r="J94" s="95">
        <f t="shared" si="3"/>
        <v>0</v>
      </c>
      <c r="K94" s="95" cm="1">
        <f t="array" ref="K94">_xlfn.IFS(C94="Tam Metin",L94,C94="Özet",L94/2,C94="",0)</f>
        <v>0</v>
      </c>
      <c r="L94" s="95" cm="1">
        <f t="array" ref="L94">_xlfn.IFS(B94="Scopus Dergi",8,B94="Uluslararası Kongre Bildiri Kitapçığı",4,B94="Ulusal Kongre Bildiri Kitapçığı",2,B94="",0)</f>
        <v>0</v>
      </c>
    </row>
    <row r="95" spans="1:12" ht="37.5" customHeight="1">
      <c r="A95" s="102">
        <v>92</v>
      </c>
      <c r="B95" s="103"/>
      <c r="C95" s="103"/>
      <c r="D95" s="112"/>
      <c r="E95" s="128"/>
      <c r="F95" s="103"/>
      <c r="G95" s="104">
        <f t="shared" si="2"/>
        <v>0</v>
      </c>
      <c r="J95" s="95">
        <f t="shared" si="3"/>
        <v>0</v>
      </c>
      <c r="K95" s="95" cm="1">
        <f t="array" ref="K95">_xlfn.IFS(C95="Tam Metin",L95,C95="Özet",L95/2,C95="",0)</f>
        <v>0</v>
      </c>
      <c r="L95" s="95" cm="1">
        <f t="array" ref="L95">_xlfn.IFS(B95="Scopus Dergi",8,B95="Uluslararası Kongre Bildiri Kitapçığı",4,B95="Ulusal Kongre Bildiri Kitapçığı",2,B95="",0)</f>
        <v>0</v>
      </c>
    </row>
    <row r="96" spans="1:12" ht="37.5" customHeight="1">
      <c r="A96" s="102">
        <v>93</v>
      </c>
      <c r="B96" s="103"/>
      <c r="C96" s="103"/>
      <c r="D96" s="112"/>
      <c r="E96" s="128"/>
      <c r="F96" s="103"/>
      <c r="G96" s="104">
        <f t="shared" si="2"/>
        <v>0</v>
      </c>
      <c r="J96" s="95">
        <f t="shared" si="3"/>
        <v>0</v>
      </c>
      <c r="K96" s="95" cm="1">
        <f t="array" ref="K96">_xlfn.IFS(C96="Tam Metin",L96,C96="Özet",L96/2,C96="",0)</f>
        <v>0</v>
      </c>
      <c r="L96" s="95" cm="1">
        <f t="array" ref="L96">_xlfn.IFS(B96="Scopus Dergi",8,B96="Uluslararası Kongre Bildiri Kitapçığı",4,B96="Ulusal Kongre Bildiri Kitapçığı",2,B96="",0)</f>
        <v>0</v>
      </c>
    </row>
    <row r="97" spans="1:12" ht="37.5" customHeight="1">
      <c r="A97" s="78">
        <v>94</v>
      </c>
      <c r="B97" s="103"/>
      <c r="C97" s="103"/>
      <c r="D97" s="112"/>
      <c r="E97" s="128"/>
      <c r="F97" s="103"/>
      <c r="G97" s="104">
        <f t="shared" si="2"/>
        <v>0</v>
      </c>
      <c r="J97" s="95">
        <f t="shared" si="3"/>
        <v>0</v>
      </c>
      <c r="K97" s="95" cm="1">
        <f t="array" ref="K97">_xlfn.IFS(C97="Tam Metin",L97,C97="Özet",L97/2,C97="",0)</f>
        <v>0</v>
      </c>
      <c r="L97" s="95" cm="1">
        <f t="array" ref="L97">_xlfn.IFS(B97="Scopus Dergi",8,B97="Uluslararası Kongre Bildiri Kitapçığı",4,B97="Ulusal Kongre Bildiri Kitapçığı",2,B97="",0)</f>
        <v>0</v>
      </c>
    </row>
    <row r="98" spans="1:12" ht="37.5" customHeight="1">
      <c r="A98" s="102">
        <v>95</v>
      </c>
      <c r="B98" s="103"/>
      <c r="C98" s="103"/>
      <c r="D98" s="112"/>
      <c r="E98" s="128"/>
      <c r="F98" s="103"/>
      <c r="G98" s="104">
        <f t="shared" si="2"/>
        <v>0</v>
      </c>
      <c r="J98" s="95">
        <f t="shared" si="3"/>
        <v>0</v>
      </c>
      <c r="K98" s="95" cm="1">
        <f t="array" ref="K98">_xlfn.IFS(C98="Tam Metin",L98,C98="Özet",L98/2,C98="",0)</f>
        <v>0</v>
      </c>
      <c r="L98" s="95" cm="1">
        <f t="array" ref="L98">_xlfn.IFS(B98="Scopus Dergi",8,B98="Uluslararası Kongre Bildiri Kitapçığı",4,B98="Ulusal Kongre Bildiri Kitapçığı",2,B98="",0)</f>
        <v>0</v>
      </c>
    </row>
    <row r="99" spans="1:12" ht="37.5" customHeight="1">
      <c r="A99" s="102">
        <v>96</v>
      </c>
      <c r="B99" s="103"/>
      <c r="C99" s="103"/>
      <c r="D99" s="112"/>
      <c r="E99" s="128"/>
      <c r="F99" s="103"/>
      <c r="G99" s="104">
        <f t="shared" si="2"/>
        <v>0</v>
      </c>
      <c r="J99" s="95">
        <f t="shared" si="3"/>
        <v>0</v>
      </c>
      <c r="K99" s="95" cm="1">
        <f t="array" ref="K99">_xlfn.IFS(C99="Tam Metin",L99,C99="Özet",L99/2,C99="",0)</f>
        <v>0</v>
      </c>
      <c r="L99" s="95" cm="1">
        <f t="array" ref="L99">_xlfn.IFS(B99="Scopus Dergi",8,B99="Uluslararası Kongre Bildiri Kitapçığı",4,B99="Ulusal Kongre Bildiri Kitapçığı",2,B99="",0)</f>
        <v>0</v>
      </c>
    </row>
    <row r="100" spans="1:12" ht="37.5" customHeight="1">
      <c r="A100" s="78">
        <v>97</v>
      </c>
      <c r="B100" s="103"/>
      <c r="C100" s="103"/>
      <c r="D100" s="112"/>
      <c r="E100" s="128"/>
      <c r="F100" s="103"/>
      <c r="G100" s="104">
        <f t="shared" si="2"/>
        <v>0</v>
      </c>
      <c r="J100" s="95">
        <f t="shared" si="3"/>
        <v>0</v>
      </c>
      <c r="K100" s="95" cm="1">
        <f t="array" ref="K100">_xlfn.IFS(C100="Tam Metin",L100,C100="Özet",L100/2,C100="",0)</f>
        <v>0</v>
      </c>
      <c r="L100" s="95" cm="1">
        <f t="array" ref="L100">_xlfn.IFS(B100="Scopus Dergi",8,B100="Uluslararası Kongre Bildiri Kitapçığı",4,B100="Ulusal Kongre Bildiri Kitapçığı",2,B100="",0)</f>
        <v>0</v>
      </c>
    </row>
    <row r="101" spans="1:12" ht="37.5" customHeight="1">
      <c r="A101" s="102">
        <v>98</v>
      </c>
      <c r="B101" s="103"/>
      <c r="C101" s="103"/>
      <c r="D101" s="112"/>
      <c r="E101" s="128"/>
      <c r="F101" s="103"/>
      <c r="G101" s="104">
        <f t="shared" si="2"/>
        <v>0</v>
      </c>
      <c r="J101" s="95">
        <f t="shared" si="3"/>
        <v>0</v>
      </c>
      <c r="K101" s="95" cm="1">
        <f t="array" ref="K101">_xlfn.IFS(C101="Tam Metin",L101,C101="Özet",L101/2,C101="",0)</f>
        <v>0</v>
      </c>
      <c r="L101" s="95" cm="1">
        <f t="array" ref="L101">_xlfn.IFS(B101="Scopus Dergi",8,B101="Uluslararası Kongre Bildiri Kitapçığı",4,B101="Ulusal Kongre Bildiri Kitapçığı",2,B101="",0)</f>
        <v>0</v>
      </c>
    </row>
  </sheetData>
  <sheetProtection algorithmName="SHA-512" hashValue="ADV5yy+J7/USiIQAFE3tAlpmHn85IZSPuN5s0IENFCB4gdsoF8oEF5ZJdcifyrdDgMywrXWnYK85zJEC2PC7fA==" saltValue="0QoPhW279f+InMHeaEKy0w==" spinCount="100000" sheet="1" objects="1" scenarios="1"/>
  <mergeCells count="2">
    <mergeCell ref="A1:F1"/>
    <mergeCell ref="A2:F2"/>
  </mergeCells>
  <dataValidations count="2">
    <dataValidation type="list" allowBlank="1" showInputMessage="1" showErrorMessage="1" sqref="B4:B101" xr:uid="{D64D2450-7D2C-4F77-A96D-7A15E1E0E03C}">
      <formula1>$N$7:$N$9</formula1>
    </dataValidation>
    <dataValidation type="list" allowBlank="1" showInputMessage="1" showErrorMessage="1" sqref="C4:C101" xr:uid="{10138644-2822-4404-83C9-98496A39F9F3}">
      <formula1>$N$25:$N$26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9DBC1019ED70EF4DB97F0A6C1D76C6E0" ma:contentTypeVersion="5" ma:contentTypeDescription="Yeni belge oluşturun." ma:contentTypeScope="" ma:versionID="ca8b6844a4e7d8b1c5d4e6dea4489946">
  <xsd:schema xmlns:xsd="http://www.w3.org/2001/XMLSchema" xmlns:xs="http://www.w3.org/2001/XMLSchema" xmlns:p="http://schemas.microsoft.com/office/2006/metadata/properties" xmlns:ns3="26f280af-a5dc-4b8e-a774-02335edc2f48" targetNamespace="http://schemas.microsoft.com/office/2006/metadata/properties" ma:root="true" ma:fieldsID="4c68d89a4bca1e11e64dfa184238c7cd" ns3:_="">
    <xsd:import namespace="26f280af-a5dc-4b8e-a774-02335edc2f4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280af-a5dc-4b8e-a774-02335edc2f4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3574C-ED08-48C6-95E8-DDE0FE82A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280af-a5dc-4b8e-a774-02335edc2f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70788F-8DB3-496A-A3E4-F73E179A6F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Başvuru</vt:lpstr>
      <vt:lpstr>Aday Bilgileri</vt:lpstr>
      <vt:lpstr>1. BÖLÜM- Bilimsel Makaleler</vt:lpstr>
      <vt:lpstr>2. BÖLÜM- Kitap</vt:lpstr>
      <vt:lpstr>3. BÖLÜM- Atıf</vt:lpstr>
      <vt:lpstr>4. BÖLÜM - Patent ve Girişimcil</vt:lpstr>
      <vt:lpstr>5. BÖLÜM- Tez Yönetimi</vt:lpstr>
      <vt:lpstr>6. BÖLÜM- Bilimsel Araştırma Pr</vt:lpstr>
      <vt:lpstr>7. BÖLÜM- Bilimsel Toplantı </vt:lpstr>
      <vt:lpstr>8. BÖLÜM- Eğitim Öğretim ve Akr</vt:lpstr>
      <vt:lpstr>9. BÖLÜM- Uluslararasılaşma</vt:lpstr>
      <vt:lpstr>10. BÖLÜM- Toplumsal Destek</vt:lpstr>
      <vt:lpstr>11. BÖLÜM- Disipline Özgü Etkin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CSE STAJ</dc:creator>
  <cp:keywords/>
  <dc:description/>
  <cp:lastModifiedBy>usr</cp:lastModifiedBy>
  <cp:revision/>
  <dcterms:created xsi:type="dcterms:W3CDTF">2025-01-16T08:19:13Z</dcterms:created>
  <dcterms:modified xsi:type="dcterms:W3CDTF">2026-03-23T06:06:45Z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0x0101009DBC1019ED70EF4DB97F0A6C1D76C6E0</vt:lpwstr>
  </property>
  <property fmtid="{D5CDD505-2E9C-101B-9397-08002B2CF9AE}" pid="3" name="_activity">
    <vt:lpwstr/>
  </property>
</Properties>
</file>